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9240" tabRatio="601" firstSheet="1" activeTab="1"/>
  </bookViews>
  <sheets>
    <sheet name="TempSheet" sheetId="1" state="hidden" r:id="rId1"/>
    <sheet name="Master Draw" sheetId="2" r:id="rId2"/>
    <sheet name="Match Log" sheetId="3" r:id="rId3"/>
    <sheet name="Summary" sheetId="4" r:id="rId4"/>
    <sheet name="Match Report" sheetId="5" r:id="rId5"/>
  </sheets>
  <definedNames>
    <definedName name="LadiesADraw">'Master Draw'!#REF!</definedName>
    <definedName name="LadiesBDraw">#REF!</definedName>
    <definedName name="MensADraw">'Master Draw'!$A$4:$D$9</definedName>
    <definedName name="MensBDraw">#REF!</definedName>
    <definedName name="Z_2B86F7F8_AD5C_4A14_99C6_ECE8C3A38508_.wvu.Cols" localSheetId="2" hidden="1">'Match Log'!$A:$B,'Match Log'!$L:$L</definedName>
    <definedName name="Z_2B86F7F8_AD5C_4A14_99C6_ECE8C3A38508_.wvu.Cols" localSheetId="4" hidden="1">'Match Report'!$AS:$BA</definedName>
    <definedName name="Z_2B86F7F8_AD5C_4A14_99C6_ECE8C3A38508_.wvu.Rows" localSheetId="2" hidden="1">'Match Log'!$12:$53,'Match Log'!$66:$107</definedName>
  </definedNames>
  <calcPr fullCalcOnLoad="1"/>
</workbook>
</file>

<file path=xl/sharedStrings.xml><?xml version="1.0" encoding="utf-8"?>
<sst xmlns="http://schemas.openxmlformats.org/spreadsheetml/2006/main" count="119" uniqueCount="54">
  <si>
    <t>All</t>
  </si>
  <si>
    <t>Players Draw</t>
  </si>
  <si>
    <t>Somerset super league</t>
  </si>
  <si>
    <t>lower case only</t>
  </si>
  <si>
    <t>Board no</t>
  </si>
  <si>
    <t>Match</t>
  </si>
  <si>
    <t>Wells</t>
  </si>
  <si>
    <t>v</t>
  </si>
  <si>
    <t>Bath &amp; Bristol</t>
  </si>
  <si>
    <t>Gender</t>
  </si>
  <si>
    <t>Men</t>
  </si>
  <si>
    <t>M1</t>
  </si>
  <si>
    <t>Date</t>
  </si>
  <si>
    <t>M2</t>
  </si>
  <si>
    <t>M3</t>
  </si>
  <si>
    <t>M4</t>
  </si>
  <si>
    <t>M5</t>
  </si>
  <si>
    <t>M6</t>
  </si>
  <si>
    <t>Pairs</t>
  </si>
  <si>
    <t>Legs</t>
  </si>
  <si>
    <t>Total</t>
  </si>
  <si>
    <t>Match No.</t>
  </si>
  <si>
    <t>Dart Average</t>
  </si>
  <si>
    <t>Player</t>
  </si>
  <si>
    <t>L</t>
  </si>
  <si>
    <t>AD</t>
  </si>
  <si>
    <t>GS</t>
  </si>
  <si>
    <t>SL</t>
  </si>
  <si>
    <t>100+</t>
  </si>
  <si>
    <t>140+</t>
  </si>
  <si>
    <t>T</t>
  </si>
  <si>
    <t>Leg</t>
  </si>
  <si>
    <t>Team</t>
  </si>
  <si>
    <t>GD</t>
  </si>
  <si>
    <t>Home</t>
  </si>
  <si>
    <t>M7</t>
  </si>
  <si>
    <t>Away</t>
  </si>
  <si>
    <t>Match Summary</t>
  </si>
  <si>
    <t>Match
No.</t>
  </si>
  <si>
    <t>Legs
Won</t>
  </si>
  <si>
    <t>Total Tons</t>
  </si>
  <si>
    <t>Player
Average</t>
  </si>
  <si>
    <t>Rounded Average</t>
  </si>
  <si>
    <t>Darts For Windows Average</t>
  </si>
  <si>
    <t>SOMERSET DARTS ORGANISATION</t>
  </si>
  <si>
    <t>V</t>
  </si>
  <si>
    <t>SET</t>
  </si>
  <si>
    <t>AVE</t>
  </si>
  <si>
    <t>PLAYERS NAME</t>
  </si>
  <si>
    <t>SCORES</t>
  </si>
  <si>
    <t>Tons</t>
  </si>
  <si>
    <t>Home Tons Breakdown</t>
  </si>
  <si>
    <t>Away Tons Breakdown</t>
  </si>
  <si>
    <t>legs won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</si>
</sst>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[$-F800]dddd\,\ mmmm\ dd\,\ yyyy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5"/>
      <color indexed="10"/>
      <name val="Arial"/>
      <family val="2"/>
    </font>
    <font>
      <sz val="15"/>
      <name val="Arial"/>
      <family val="2"/>
    </font>
    <font>
      <sz val="12"/>
      <name val="Arial"/>
      <family val="2"/>
    </font>
    <font>
      <sz val="5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2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3"/>
      <color indexed="62"/>
      <name val="Calibri"/>
      <family val="2"/>
    </font>
    <font>
      <u val="single"/>
      <sz val="11"/>
      <color indexed="39"/>
      <name val="Calibri"/>
      <family val="2"/>
    </font>
    <font>
      <sz val="12"/>
      <color indexed="9"/>
      <name val="Calibri"/>
      <family val="2"/>
    </font>
    <font>
      <u val="single"/>
      <sz val="11"/>
      <color indexed="36"/>
      <name val="Calibri"/>
      <family val="2"/>
    </font>
    <font>
      <sz val="12"/>
      <color indexed="10"/>
      <name val="Calibri"/>
      <family val="2"/>
    </font>
    <font>
      <b/>
      <sz val="18"/>
      <color indexed="62"/>
      <name val="Cambria"/>
      <family val="1"/>
    </font>
    <font>
      <i/>
      <sz val="12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1"/>
      <color indexed="10"/>
      <name val="Times New Roman"/>
      <family val="1"/>
    </font>
    <font>
      <b/>
      <sz val="12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"/>
      <color rgb="FF80008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1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rgb="FFFF0000"/>
      <name val="Times New Roman"/>
      <family val="1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 style="thin">
        <color indexed="22"/>
      </bottom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>
        <color indexed="22"/>
      </bottom>
    </border>
    <border>
      <left style="medium"/>
      <right/>
      <top/>
      <bottom style="thin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 style="thin">
        <color indexed="22"/>
      </top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/>
    </border>
  </borders>
  <cellStyleXfs count="63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textRotation="90"/>
    </xf>
    <xf numFmtId="0" fontId="5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30" xfId="0" applyFont="1" applyBorder="1" applyAlignment="1">
      <alignment horizontal="left" indent="1"/>
    </xf>
    <xf numFmtId="0" fontId="15" fillId="0" borderId="31" xfId="0" applyFont="1" applyBorder="1" applyAlignment="1">
      <alignment horizontal="left" indent="1"/>
    </xf>
    <xf numFmtId="0" fontId="13" fillId="0" borderId="30" xfId="0" applyFont="1" applyBorder="1" applyAlignment="1">
      <alignment horizontal="center"/>
    </xf>
    <xf numFmtId="0" fontId="13" fillId="0" borderId="30" xfId="0" applyFont="1" applyBorder="1" applyAlignment="1">
      <alignment horizontal="left" vertical="center" indent="1"/>
    </xf>
    <xf numFmtId="0" fontId="13" fillId="0" borderId="30" xfId="0" applyFont="1" applyBorder="1" applyAlignment="1">
      <alignment horizontal="center" vertical="center"/>
    </xf>
    <xf numFmtId="2" fontId="13" fillId="0" borderId="30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horizontal="center"/>
    </xf>
    <xf numFmtId="0" fontId="13" fillId="0" borderId="32" xfId="0" applyFont="1" applyBorder="1" applyAlignment="1">
      <alignment horizontal="left" vertical="center" indent="1"/>
    </xf>
    <xf numFmtId="0" fontId="13" fillId="0" borderId="32" xfId="0" applyFont="1" applyBorder="1" applyAlignment="1">
      <alignment horizontal="center" vertical="center"/>
    </xf>
    <xf numFmtId="2" fontId="13" fillId="0" borderId="32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/>
    </xf>
    <xf numFmtId="0" fontId="15" fillId="0" borderId="33" xfId="0" applyFont="1" applyBorder="1" applyAlignment="1">
      <alignment horizontal="left" vertical="center" indent="1"/>
    </xf>
    <xf numFmtId="0" fontId="15" fillId="0" borderId="33" xfId="0" applyFont="1" applyBorder="1" applyAlignment="1">
      <alignment horizontal="center" vertical="center"/>
    </xf>
    <xf numFmtId="2" fontId="15" fillId="0" borderId="33" xfId="0" applyNumberFormat="1" applyFont="1" applyBorder="1" applyAlignment="1">
      <alignment horizontal="center" vertical="center"/>
    </xf>
    <xf numFmtId="14" fontId="64" fillId="0" borderId="0" xfId="0" applyNumberFormat="1" applyFont="1" applyAlignment="1">
      <alignment horizontal="center"/>
    </xf>
    <xf numFmtId="0" fontId="0" fillId="0" borderId="0" xfId="0" applyAlignment="1" applyProtection="1">
      <alignment/>
      <protection locked="0"/>
    </xf>
    <xf numFmtId="0" fontId="16" fillId="0" borderId="0" xfId="0" applyFont="1" applyAlignment="1">
      <alignment/>
    </xf>
    <xf numFmtId="0" fontId="3" fillId="0" borderId="3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0" fontId="0" fillId="33" borderId="40" xfId="0" applyFill="1" applyBorder="1" applyAlignment="1" applyProtection="1">
      <alignment horizontal="center"/>
      <protection locked="0"/>
    </xf>
    <xf numFmtId="0" fontId="0" fillId="34" borderId="41" xfId="0" applyFont="1" applyFill="1" applyBorder="1" applyAlignment="1" applyProtection="1">
      <alignment horizontal="center"/>
      <protection locked="0"/>
    </xf>
    <xf numFmtId="0" fontId="0" fillId="34" borderId="13" xfId="0" applyFont="1" applyFill="1" applyBorder="1" applyAlignment="1" applyProtection="1">
      <alignment horizontal="center"/>
      <protection locked="0"/>
    </xf>
    <xf numFmtId="2" fontId="0" fillId="0" borderId="42" xfId="0" applyNumberFormat="1" applyBorder="1" applyAlignment="1">
      <alignment horizontal="center"/>
    </xf>
    <xf numFmtId="0" fontId="0" fillId="33" borderId="43" xfId="0" applyFill="1" applyBorder="1" applyAlignment="1" applyProtection="1">
      <alignment horizontal="center"/>
      <protection locked="0"/>
    </xf>
    <xf numFmtId="0" fontId="0" fillId="34" borderId="15" xfId="0" applyFont="1" applyFill="1" applyBorder="1" applyAlignment="1" applyProtection="1">
      <alignment horizontal="center"/>
      <protection locked="0"/>
    </xf>
    <xf numFmtId="0" fontId="0" fillId="34" borderId="44" xfId="0" applyFont="1" applyFill="1" applyBorder="1" applyAlignment="1" applyProtection="1">
      <alignment horizontal="center"/>
      <protection locked="0"/>
    </xf>
    <xf numFmtId="2" fontId="0" fillId="0" borderId="45" xfId="0" applyNumberFormat="1" applyBorder="1" applyAlignment="1">
      <alignment horizontal="center"/>
    </xf>
    <xf numFmtId="0" fontId="0" fillId="34" borderId="16" xfId="0" applyFont="1" applyFill="1" applyBorder="1" applyAlignment="1" applyProtection="1">
      <alignment horizontal="center"/>
      <protection locked="0"/>
    </xf>
    <xf numFmtId="0" fontId="0" fillId="34" borderId="33" xfId="0" applyFont="1" applyFill="1" applyBorder="1" applyAlignment="1" applyProtection="1">
      <alignment horizontal="center"/>
      <protection locked="0"/>
    </xf>
    <xf numFmtId="0" fontId="0" fillId="34" borderId="17" xfId="0" applyFont="1" applyFill="1" applyBorder="1" applyAlignment="1" applyProtection="1">
      <alignment horizontal="center"/>
      <protection locked="0"/>
    </xf>
    <xf numFmtId="0" fontId="0" fillId="34" borderId="18" xfId="0" applyFont="1" applyFill="1" applyBorder="1" applyAlignment="1" applyProtection="1">
      <alignment horizontal="center"/>
      <protection locked="0"/>
    </xf>
    <xf numFmtId="0" fontId="0" fillId="34" borderId="46" xfId="0" applyFont="1" applyFill="1" applyBorder="1" applyAlignment="1" applyProtection="1">
      <alignment horizontal="center"/>
      <protection locked="0"/>
    </xf>
    <xf numFmtId="0" fontId="0" fillId="34" borderId="21" xfId="0" applyFont="1" applyFill="1" applyBorder="1" applyAlignment="1" applyProtection="1">
      <alignment horizontal="center"/>
      <protection locked="0"/>
    </xf>
    <xf numFmtId="0" fontId="0" fillId="34" borderId="24" xfId="0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0" fillId="0" borderId="47" xfId="0" applyBorder="1" applyAlignment="1">
      <alignment/>
    </xf>
    <xf numFmtId="0" fontId="3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30" xfId="0" applyBorder="1" applyAlignment="1">
      <alignment horizontal="center"/>
    </xf>
    <xf numFmtId="0" fontId="0" fillId="0" borderId="30" xfId="0" applyBorder="1" applyAlignment="1" applyProtection="1">
      <alignment horizontal="center"/>
      <protection locked="0"/>
    </xf>
    <xf numFmtId="14" fontId="20" fillId="0" borderId="0" xfId="0" applyNumberFormat="1" applyFont="1" applyAlignment="1" applyProtection="1">
      <alignment horizontal="left"/>
      <protection locked="0"/>
    </xf>
    <xf numFmtId="0" fontId="0" fillId="0" borderId="32" xfId="0" applyBorder="1" applyAlignment="1">
      <alignment horizontal="center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21" fillId="0" borderId="30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65" fillId="0" borderId="48" xfId="0" applyFont="1" applyBorder="1" applyAlignment="1">
      <alignment horizontal="center"/>
    </xf>
    <xf numFmtId="2" fontId="17" fillId="0" borderId="49" xfId="0" applyNumberFormat="1" applyFont="1" applyBorder="1" applyAlignment="1">
      <alignment horizontal="center" vertical="center"/>
    </xf>
    <xf numFmtId="2" fontId="17" fillId="0" borderId="50" xfId="0" applyNumberFormat="1" applyFont="1" applyBorder="1" applyAlignment="1">
      <alignment horizontal="center" vertical="center"/>
    </xf>
    <xf numFmtId="2" fontId="17" fillId="0" borderId="51" xfId="0" applyNumberFormat="1" applyFont="1" applyBorder="1" applyAlignment="1">
      <alignment horizontal="center" vertical="center"/>
    </xf>
    <xf numFmtId="2" fontId="17" fillId="0" borderId="52" xfId="0" applyNumberFormat="1" applyFont="1" applyBorder="1" applyAlignment="1">
      <alignment horizontal="center" vertical="center"/>
    </xf>
    <xf numFmtId="2" fontId="17" fillId="0" borderId="42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0" fillId="0" borderId="50" xfId="0" applyBorder="1" applyAlignment="1">
      <alignment horizontal="center" vertical="center" textRotation="90"/>
    </xf>
    <xf numFmtId="0" fontId="15" fillId="0" borderId="30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8" fillId="35" borderId="59" xfId="0" applyFont="1" applyFill="1" applyBorder="1" applyAlignment="1">
      <alignment horizontal="center" vertical="center" wrapText="1"/>
    </xf>
    <xf numFmtId="0" fontId="8" fillId="35" borderId="60" xfId="0" applyFont="1" applyFill="1" applyBorder="1" applyAlignment="1">
      <alignment horizontal="center" vertical="center" wrapText="1"/>
    </xf>
    <xf numFmtId="0" fontId="8" fillId="35" borderId="49" xfId="0" applyFont="1" applyFill="1" applyBorder="1" applyAlignment="1">
      <alignment horizontal="center" vertical="center" wrapText="1"/>
    </xf>
    <xf numFmtId="0" fontId="8" fillId="35" borderId="52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8" fillId="35" borderId="50" xfId="0" applyFont="1" applyFill="1" applyBorder="1" applyAlignment="1">
      <alignment horizontal="center" vertical="center" wrapText="1"/>
    </xf>
    <xf numFmtId="0" fontId="8" fillId="35" borderId="42" xfId="0" applyFont="1" applyFill="1" applyBorder="1" applyAlignment="1">
      <alignment horizontal="center" vertical="center" wrapText="1"/>
    </xf>
    <xf numFmtId="0" fontId="8" fillId="35" borderId="27" xfId="0" applyFont="1" applyFill="1" applyBorder="1" applyAlignment="1">
      <alignment horizontal="center" vertical="center" wrapText="1"/>
    </xf>
    <xf numFmtId="0" fontId="8" fillId="35" borderId="51" xfId="0" applyFont="1" applyFill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2" fontId="7" fillId="0" borderId="53" xfId="0" applyNumberFormat="1" applyFont="1" applyBorder="1" applyAlignment="1">
      <alignment horizontal="center" vertical="center" textRotation="90"/>
    </xf>
    <xf numFmtId="0" fontId="7" fillId="0" borderId="32" xfId="0" applyFont="1" applyBorder="1" applyAlignment="1">
      <alignment horizontal="center" vertical="center" textRotation="90"/>
    </xf>
    <xf numFmtId="0" fontId="7" fillId="0" borderId="37" xfId="0" applyFont="1" applyBorder="1" applyAlignment="1">
      <alignment horizontal="center" vertical="center" textRotation="90"/>
    </xf>
    <xf numFmtId="2" fontId="7" fillId="0" borderId="0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64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8" fontId="1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4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27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1">
    <dxf>
      <font>
        <b val="0"/>
        <color indexed="9"/>
      </font>
    </dxf>
    <dxf>
      <font>
        <b val="0"/>
        <color indexed="10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/>
        <i val="0"/>
        <color indexed="10"/>
      </font>
    </dxf>
    <dxf>
      <font>
        <b val="0"/>
        <color indexed="10"/>
      </font>
    </dxf>
    <dxf>
      <font>
        <b val="0"/>
        <color indexed="9"/>
      </font>
    </dxf>
    <dxf>
      <font>
        <b/>
        <i val="0"/>
        <color indexed="10"/>
      </font>
    </dxf>
    <dxf>
      <font>
        <b val="0"/>
        <color indexed="10"/>
      </font>
    </dxf>
    <dxf>
      <font>
        <b val="0"/>
        <color indexed="9"/>
      </font>
    </dxf>
    <dxf>
      <font>
        <b/>
        <i val="0"/>
        <color indexed="10"/>
      </font>
    </dxf>
    <dxf>
      <font>
        <b val="0"/>
        <color indexed="10"/>
      </font>
    </dxf>
    <dxf>
      <font>
        <b val="0"/>
        <color indexed="9"/>
      </font>
    </dxf>
    <dxf>
      <font>
        <b/>
        <i val="0"/>
        <color indexed="10"/>
      </font>
    </dxf>
    <dxf>
      <font>
        <b val="0"/>
        <color indexed="10"/>
      </font>
    </dxf>
    <dxf>
      <font>
        <b val="0"/>
        <color indexed="9"/>
      </font>
    </dxf>
    <dxf>
      <font>
        <b/>
        <i val="0"/>
        <color indexed="10"/>
      </font>
    </dxf>
    <dxf>
      <font>
        <b val="0"/>
        <color indexed="10"/>
      </font>
    </dxf>
    <dxf>
      <font>
        <b val="0"/>
        <color indexed="9"/>
      </font>
    </dxf>
    <dxf>
      <font>
        <b/>
        <i val="0"/>
        <color indexed="10"/>
      </font>
    </dxf>
    <dxf>
      <font>
        <b val="0"/>
        <color indexed="10"/>
      </font>
    </dxf>
    <dxf>
      <font>
        <b val="0"/>
        <color indexed="9"/>
      </font>
    </dxf>
    <dxf>
      <font>
        <b/>
        <i val="0"/>
        <color indexed="10"/>
      </font>
    </dxf>
    <dxf>
      <font>
        <b val="0"/>
        <color indexed="10"/>
      </font>
    </dxf>
    <dxf>
      <font>
        <b val="0"/>
        <color indexed="9"/>
      </font>
    </dxf>
    <dxf>
      <font>
        <b/>
        <i val="0"/>
        <color indexed="10"/>
      </font>
    </dxf>
    <dxf>
      <font>
        <b val="0"/>
        <color indexed="10"/>
      </font>
    </dxf>
    <dxf>
      <font>
        <b val="0"/>
        <color indexed="9"/>
      </font>
    </dxf>
    <dxf>
      <font>
        <b/>
        <i val="0"/>
        <color indexed="10"/>
      </font>
    </dxf>
    <dxf>
      <font>
        <b val="0"/>
        <color indexed="10"/>
      </font>
    </dxf>
    <dxf>
      <font>
        <b val="0"/>
        <color indexed="9"/>
      </font>
    </dxf>
    <dxf>
      <font>
        <b/>
        <i val="0"/>
        <color indexed="10"/>
      </font>
    </dxf>
    <dxf>
      <font>
        <b val="0"/>
        <color indexed="10"/>
      </font>
    </dxf>
    <dxf>
      <font>
        <b val="0"/>
        <color indexed="9"/>
      </font>
    </dxf>
    <dxf>
      <font>
        <b/>
        <i val="0"/>
        <color indexed="10"/>
      </font>
    </dxf>
    <dxf>
      <font>
        <b val="0"/>
        <color indexed="10"/>
      </font>
    </dxf>
    <dxf>
      <font>
        <b val="0"/>
        <color indexed="9"/>
      </font>
    </dxf>
    <dxf>
      <font>
        <b/>
        <i val="0"/>
        <color indexed="10"/>
      </font>
    </dxf>
    <dxf>
      <font>
        <b val="0"/>
        <color indexed="10"/>
      </font>
    </dxf>
    <dxf>
      <font>
        <b val="0"/>
        <color indexed="9"/>
      </font>
    </dxf>
    <dxf>
      <font>
        <b/>
        <i val="0"/>
        <color indexed="10"/>
      </font>
    </dxf>
    <dxf>
      <font>
        <b val="0"/>
        <color indexed="10"/>
      </font>
    </dxf>
    <dxf>
      <font>
        <b val="0"/>
        <color indexed="9"/>
      </font>
    </dxf>
    <dxf>
      <font>
        <b/>
        <i val="0"/>
        <color indexed="10"/>
      </font>
    </dxf>
    <dxf>
      <font>
        <b val="0"/>
        <color indexed="10"/>
      </font>
    </dxf>
    <dxf>
      <font>
        <b val="0"/>
        <color indexed="9"/>
      </font>
    </dxf>
    <dxf>
      <font>
        <b/>
        <i val="0"/>
        <color indexed="10"/>
      </font>
    </dxf>
    <dxf>
      <font>
        <b val="0"/>
        <color indexed="10"/>
      </font>
    </dxf>
    <dxf>
      <font>
        <b val="0"/>
        <color indexed="9"/>
      </font>
    </dxf>
    <dxf>
      <font>
        <b/>
        <i val="0"/>
        <color indexed="10"/>
      </font>
    </dxf>
    <dxf>
      <font>
        <b val="0"/>
        <color indexed="10"/>
      </font>
    </dxf>
    <dxf>
      <font>
        <b val="0"/>
        <color indexed="9"/>
      </font>
    </dxf>
    <dxf>
      <font>
        <b/>
        <i val="0"/>
        <color indexed="10"/>
      </font>
    </dxf>
    <dxf>
      <font>
        <b val="0"/>
        <color indexed="10"/>
      </font>
    </dxf>
    <dxf>
      <font>
        <b val="0"/>
        <color indexed="9"/>
      </font>
    </dxf>
    <dxf>
      <font>
        <b/>
        <i val="0"/>
        <color indexed="10"/>
      </font>
    </dxf>
    <dxf>
      <font>
        <b val="0"/>
        <color indexed="10"/>
      </font>
    </dxf>
    <dxf>
      <font>
        <b val="0"/>
        <color indexed="9"/>
      </font>
    </dxf>
    <dxf>
      <font>
        <b/>
        <i val="0"/>
        <color indexed="10"/>
      </font>
    </dxf>
    <dxf>
      <font>
        <b val="0"/>
        <color indexed="10"/>
      </font>
    </dxf>
    <dxf>
      <font>
        <b val="0"/>
        <color indexed="9"/>
      </font>
    </dxf>
    <dxf>
      <font>
        <b/>
        <i val="0"/>
        <color indexed="10"/>
      </font>
    </dxf>
    <dxf>
      <font>
        <b val="0"/>
        <color indexed="10"/>
      </font>
    </dxf>
    <dxf>
      <font>
        <b val="0"/>
        <color indexed="9"/>
      </font>
    </dxf>
    <dxf>
      <font>
        <b/>
        <i val="0"/>
        <color indexed="10"/>
      </font>
    </dxf>
    <dxf>
      <font>
        <b val="0"/>
        <color indexed="10"/>
      </font>
    </dxf>
    <dxf>
      <font>
        <b val="0"/>
        <color indexed="9"/>
      </font>
    </dxf>
    <dxf>
      <font>
        <b/>
        <i val="0"/>
        <color indexed="10"/>
      </font>
    </dxf>
    <dxf>
      <font>
        <b val="0"/>
        <color indexed="10"/>
      </font>
    </dxf>
    <dxf>
      <font>
        <b val="0"/>
        <color indexed="9"/>
      </font>
    </dxf>
    <dxf>
      <font>
        <b/>
        <i val="0"/>
        <color indexed="10"/>
      </font>
    </dxf>
    <dxf>
      <font>
        <b val="0"/>
        <color indexed="10"/>
      </font>
    </dxf>
    <dxf>
      <font>
        <b val="0"/>
        <color indexed="9"/>
      </font>
    </dxf>
    <dxf>
      <font>
        <b/>
        <i val="0"/>
        <color indexed="10"/>
      </font>
    </dxf>
    <dxf>
      <font>
        <b val="0"/>
        <color indexed="10"/>
      </font>
    </dxf>
    <dxf>
      <font>
        <b val="0"/>
        <color indexed="9"/>
      </font>
    </dxf>
    <dxf>
      <font>
        <b/>
        <i val="0"/>
        <color indexed="10"/>
      </font>
    </dxf>
    <dxf>
      <font>
        <b val="0"/>
        <color indexed="10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 val="0"/>
        <color indexed="9"/>
      </font>
    </dxf>
    <dxf>
      <font>
        <b val="0"/>
        <color indexed="9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 val="0"/>
        <color indexed="9"/>
      </font>
    </dxf>
    <dxf>
      <font>
        <b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F9:F16"/>
  <sheetViews>
    <sheetView zoomScalePageLayoutView="0" workbookViewId="0" topLeftCell="A1">
      <selection activeCell="F9" sqref="F9"/>
    </sheetView>
  </sheetViews>
  <sheetFormatPr defaultColWidth="8.8515625" defaultRowHeight="12.75"/>
  <sheetData>
    <row r="9" ht="12.75">
      <c r="F9" s="56">
        <v>1</v>
      </c>
    </row>
    <row r="10" ht="12.75">
      <c r="F10" s="56">
        <v>2</v>
      </c>
    </row>
    <row r="11" ht="12.75">
      <c r="F11" s="56">
        <v>3</v>
      </c>
    </row>
    <row r="12" ht="12.75">
      <c r="F12" s="56">
        <v>4</v>
      </c>
    </row>
    <row r="13" ht="12.75">
      <c r="F13" s="56">
        <v>5</v>
      </c>
    </row>
    <row r="14" ht="12.75">
      <c r="F14" s="56">
        <v>6</v>
      </c>
    </row>
    <row r="15" ht="12.75">
      <c r="F15" s="56">
        <v>7</v>
      </c>
    </row>
    <row r="16" ht="12.75">
      <c r="F16" s="56" t="s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G20"/>
  <sheetViews>
    <sheetView tabSelected="1" zoomScale="130" zoomScaleNormal="130" zoomScalePageLayoutView="0" workbookViewId="0" topLeftCell="A1">
      <selection activeCell="F6" sqref="F6"/>
    </sheetView>
  </sheetViews>
  <sheetFormatPr defaultColWidth="8.8515625" defaultRowHeight="12.75"/>
  <cols>
    <col min="1" max="1" width="6.421875" style="0" customWidth="1"/>
    <col min="2" max="2" width="25.7109375" style="0" customWidth="1"/>
    <col min="3" max="3" width="4.00390625" style="0" customWidth="1"/>
    <col min="4" max="4" width="25.7109375" style="0" customWidth="1"/>
    <col min="5" max="5" width="5.00390625" style="0" customWidth="1"/>
    <col min="6" max="6" width="8.8515625" style="0" customWidth="1"/>
    <col min="7" max="7" width="13.00390625" style="0" customWidth="1"/>
  </cols>
  <sheetData>
    <row r="1" spans="1:6" ht="20.25">
      <c r="A1" s="94" t="s">
        <v>1</v>
      </c>
      <c r="B1" s="94"/>
      <c r="C1" s="94"/>
      <c r="D1" s="94"/>
      <c r="F1" s="76" t="s">
        <v>2</v>
      </c>
    </row>
    <row r="2" spans="2:7" ht="15.75">
      <c r="B2" s="95" t="s">
        <v>3</v>
      </c>
      <c r="C2" s="95"/>
      <c r="D2" s="95"/>
      <c r="E2" s="77"/>
      <c r="F2" s="78" t="s">
        <v>4</v>
      </c>
      <c r="G2">
        <v>2</v>
      </c>
    </row>
    <row r="3" spans="1:7" ht="12.75">
      <c r="A3" s="79" t="s">
        <v>5</v>
      </c>
      <c r="B3" s="80" t="s">
        <v>6</v>
      </c>
      <c r="C3" s="79" t="s">
        <v>7</v>
      </c>
      <c r="D3" s="80" t="s">
        <v>8</v>
      </c>
      <c r="F3" s="81" t="s">
        <v>9</v>
      </c>
      <c r="G3" t="s">
        <v>10</v>
      </c>
    </row>
    <row r="4" spans="1:7" ht="12.75">
      <c r="A4" s="82" t="s">
        <v>11</v>
      </c>
      <c r="B4" s="83"/>
      <c r="C4" s="82" t="s">
        <v>7</v>
      </c>
      <c r="D4" s="83"/>
      <c r="F4" s="81" t="s">
        <v>12</v>
      </c>
      <c r="G4" s="84">
        <v>42532</v>
      </c>
    </row>
    <row r="5" spans="1:4" ht="12.75">
      <c r="A5" s="85" t="s">
        <v>13</v>
      </c>
      <c r="B5" s="86"/>
      <c r="C5" s="85" t="s">
        <v>7</v>
      </c>
      <c r="D5" s="86"/>
    </row>
    <row r="6" spans="1:4" ht="12.75">
      <c r="A6" s="85" t="s">
        <v>14</v>
      </c>
      <c r="B6" s="86"/>
      <c r="C6" s="85" t="s">
        <v>7</v>
      </c>
      <c r="D6" s="86"/>
    </row>
    <row r="7" spans="1:4" ht="12.75">
      <c r="A7" s="85" t="s">
        <v>15</v>
      </c>
      <c r="B7" s="86"/>
      <c r="C7" s="85" t="s">
        <v>7</v>
      </c>
      <c r="D7" s="86"/>
    </row>
    <row r="8" spans="1:4" ht="12.75">
      <c r="A8" s="85" t="s">
        <v>16</v>
      </c>
      <c r="B8" s="86"/>
      <c r="C8" s="85" t="s">
        <v>7</v>
      </c>
      <c r="D8" s="86"/>
    </row>
    <row r="9" spans="1:4" ht="12.75">
      <c r="A9" s="54" t="s">
        <v>17</v>
      </c>
      <c r="B9" s="87"/>
      <c r="C9" s="54" t="s">
        <v>7</v>
      </c>
      <c r="D9" s="87"/>
    </row>
    <row r="11" spans="2:4" ht="15.75">
      <c r="B11" s="95" t="s">
        <v>18</v>
      </c>
      <c r="C11" s="95"/>
      <c r="D11" s="95"/>
    </row>
    <row r="12" spans="1:5" ht="12.75">
      <c r="A12" s="88" t="s">
        <v>19</v>
      </c>
      <c r="B12" s="80" t="s">
        <v>6</v>
      </c>
      <c r="C12" s="89" t="s">
        <v>7</v>
      </c>
      <c r="D12" s="80" t="s">
        <v>8</v>
      </c>
      <c r="E12" s="56" t="s">
        <v>19</v>
      </c>
    </row>
    <row r="13" spans="1:5" ht="12.75">
      <c r="A13" s="92"/>
      <c r="B13" s="90"/>
      <c r="C13" s="90"/>
      <c r="D13" s="90"/>
      <c r="E13" s="92"/>
    </row>
    <row r="14" spans="1:5" ht="12.75" customHeight="1">
      <c r="A14" s="93"/>
      <c r="B14" s="91"/>
      <c r="C14" s="90"/>
      <c r="D14" s="90"/>
      <c r="E14" s="93"/>
    </row>
    <row r="15" spans="1:5" ht="12.75">
      <c r="A15" s="92"/>
      <c r="B15" s="91"/>
      <c r="C15" s="90"/>
      <c r="D15" s="91"/>
      <c r="E15" s="92"/>
    </row>
    <row r="16" spans="1:5" ht="12.75" customHeight="1">
      <c r="A16" s="93"/>
      <c r="B16" s="91"/>
      <c r="C16" s="90"/>
      <c r="D16" s="91"/>
      <c r="E16" s="93"/>
    </row>
    <row r="17" spans="1:5" ht="12.75">
      <c r="A17" s="92"/>
      <c r="B17" s="91"/>
      <c r="C17" s="90"/>
      <c r="D17" s="91"/>
      <c r="E17" s="92"/>
    </row>
    <row r="18" spans="1:5" ht="12.75">
      <c r="A18" s="93"/>
      <c r="B18" s="91"/>
      <c r="C18" s="90"/>
      <c r="D18" s="91"/>
      <c r="E18" s="93"/>
    </row>
    <row r="19" spans="1:5" ht="12.75">
      <c r="A19" s="30" t="s">
        <v>20</v>
      </c>
      <c r="E19" s="30" t="s">
        <v>20</v>
      </c>
    </row>
    <row r="20" spans="1:5" ht="12.75">
      <c r="A20">
        <f>SUM(A13:A18)</f>
        <v>0</v>
      </c>
      <c r="E20">
        <f>SUM(E13:E18)</f>
        <v>0</v>
      </c>
    </row>
  </sheetData>
  <sheetProtection/>
  <mergeCells count="9">
    <mergeCell ref="E13:E14"/>
    <mergeCell ref="E15:E16"/>
    <mergeCell ref="E17:E18"/>
    <mergeCell ref="A1:D1"/>
    <mergeCell ref="B2:D2"/>
    <mergeCell ref="B11:D11"/>
    <mergeCell ref="A13:A14"/>
    <mergeCell ref="A15:A16"/>
    <mergeCell ref="A17:A18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M107"/>
  <sheetViews>
    <sheetView zoomScalePageLayoutView="0" workbookViewId="0" topLeftCell="C1">
      <pane xSplit="13" topLeftCell="P1" activePane="topRight" state="frozen"/>
      <selection pane="topLeft" activeCell="A1" sqref="A1"/>
      <selection pane="topRight" activeCell="J1" sqref="J1"/>
    </sheetView>
  </sheetViews>
  <sheetFormatPr defaultColWidth="6.00390625" defaultRowHeight="12.75"/>
  <cols>
    <col min="1" max="1" width="8.421875" style="0" hidden="1" customWidth="1"/>
    <col min="2" max="2" width="6.00390625" style="0" hidden="1" customWidth="1"/>
    <col min="3" max="3" width="10.7109375" style="0" customWidth="1"/>
    <col min="4" max="9" width="5.28125" style="0" customWidth="1"/>
    <col min="10" max="10" width="5.421875" style="0" customWidth="1"/>
    <col min="11" max="11" width="5.28125" style="0" customWidth="1"/>
    <col min="12" max="12" width="8.7109375" style="0" hidden="1" customWidth="1"/>
    <col min="13" max="14" width="8.7109375" style="0" customWidth="1"/>
    <col min="15" max="65" width="5.28125" style="0" customWidth="1"/>
  </cols>
  <sheetData>
    <row r="1" spans="1:13" ht="25.5">
      <c r="A1" s="48">
        <v>1</v>
      </c>
      <c r="C1" s="49" t="s">
        <v>21</v>
      </c>
      <c r="M1" s="49"/>
    </row>
    <row r="3" spans="3:15" ht="12.75">
      <c r="C3" s="107" t="str">
        <f>'Master Draw'!B3</f>
        <v>Wells</v>
      </c>
      <c r="D3" s="108"/>
      <c r="E3" s="108"/>
      <c r="F3" s="108"/>
      <c r="G3" s="108"/>
      <c r="H3" s="108"/>
      <c r="I3" s="108"/>
      <c r="J3" s="108"/>
      <c r="K3" s="109"/>
      <c r="M3" s="107" t="s">
        <v>22</v>
      </c>
      <c r="N3" s="109"/>
      <c r="O3" s="56"/>
    </row>
    <row r="4" spans="2:65" ht="12.75">
      <c r="B4" s="50" t="s">
        <v>5</v>
      </c>
      <c r="C4" s="51" t="s">
        <v>23</v>
      </c>
      <c r="D4" s="51" t="s">
        <v>24</v>
      </c>
      <c r="E4" s="51" t="s">
        <v>25</v>
      </c>
      <c r="F4" s="51" t="s">
        <v>26</v>
      </c>
      <c r="G4" s="51" t="s">
        <v>27</v>
      </c>
      <c r="H4" s="51" t="s">
        <v>28</v>
      </c>
      <c r="I4" s="51" t="s">
        <v>29</v>
      </c>
      <c r="J4" s="51">
        <v>180</v>
      </c>
      <c r="K4" s="51" t="s">
        <v>30</v>
      </c>
      <c r="L4" s="51" t="s">
        <v>31</v>
      </c>
      <c r="M4" s="51" t="s">
        <v>23</v>
      </c>
      <c r="N4" s="57" t="s">
        <v>32</v>
      </c>
      <c r="O4" s="58" t="s">
        <v>33</v>
      </c>
      <c r="P4" s="59">
        <v>1</v>
      </c>
      <c r="Q4" s="51">
        <v>2</v>
      </c>
      <c r="R4" s="51">
        <v>3</v>
      </c>
      <c r="S4" s="51">
        <v>4</v>
      </c>
      <c r="T4" s="51">
        <v>5</v>
      </c>
      <c r="U4" s="51">
        <v>6</v>
      </c>
      <c r="V4" s="51">
        <v>7</v>
      </c>
      <c r="W4" s="51">
        <v>8</v>
      </c>
      <c r="X4" s="51">
        <v>9</v>
      </c>
      <c r="Y4" s="51">
        <v>10</v>
      </c>
      <c r="Z4" s="51">
        <v>11</v>
      </c>
      <c r="AA4" s="51">
        <v>12</v>
      </c>
      <c r="AB4" s="51">
        <v>13</v>
      </c>
      <c r="AC4" s="51">
        <v>14</v>
      </c>
      <c r="AD4" s="51">
        <v>15</v>
      </c>
      <c r="AE4" s="51">
        <v>16</v>
      </c>
      <c r="AF4" s="51">
        <v>17</v>
      </c>
      <c r="AG4" s="51">
        <v>18</v>
      </c>
      <c r="AH4" s="51">
        <v>19</v>
      </c>
      <c r="AI4" s="51">
        <v>20</v>
      </c>
      <c r="AJ4" s="51">
        <v>21</v>
      </c>
      <c r="AK4" s="51">
        <v>22</v>
      </c>
      <c r="AL4" s="51">
        <v>23</v>
      </c>
      <c r="AM4" s="51">
        <v>24</v>
      </c>
      <c r="AN4" s="51">
        <v>25</v>
      </c>
      <c r="AO4" s="51">
        <v>26</v>
      </c>
      <c r="AP4" s="51">
        <v>27</v>
      </c>
      <c r="AQ4" s="51">
        <v>28</v>
      </c>
      <c r="AR4" s="51">
        <v>29</v>
      </c>
      <c r="AS4" s="51">
        <v>30</v>
      </c>
      <c r="AT4" s="51">
        <v>31</v>
      </c>
      <c r="AU4" s="51">
        <v>32</v>
      </c>
      <c r="AV4" s="51">
        <v>33</v>
      </c>
      <c r="AW4" s="51">
        <v>34</v>
      </c>
      <c r="AX4" s="51">
        <v>35</v>
      </c>
      <c r="AY4" s="51">
        <v>36</v>
      </c>
      <c r="AZ4" s="51">
        <v>37</v>
      </c>
      <c r="BA4" s="51">
        <v>38</v>
      </c>
      <c r="BB4" s="51">
        <v>39</v>
      </c>
      <c r="BC4" s="51">
        <v>40</v>
      </c>
      <c r="BD4" s="51">
        <v>41</v>
      </c>
      <c r="BE4" s="51">
        <v>42</v>
      </c>
      <c r="BF4" s="51">
        <v>43</v>
      </c>
      <c r="BG4" s="51">
        <v>44</v>
      </c>
      <c r="BH4" s="51">
        <v>45</v>
      </c>
      <c r="BI4" s="51">
        <v>46</v>
      </c>
      <c r="BJ4" s="51">
        <v>47</v>
      </c>
      <c r="BK4" s="51">
        <v>48</v>
      </c>
      <c r="BL4" s="51">
        <v>49</v>
      </c>
      <c r="BM4" s="58">
        <v>50</v>
      </c>
    </row>
    <row r="5" spans="1:65" ht="13.5" customHeight="1">
      <c r="A5" s="110" t="s">
        <v>34</v>
      </c>
      <c r="B5" s="106" t="s">
        <v>11</v>
      </c>
      <c r="C5" s="104">
        <f>VLOOKUP('Match Log'!B5,MensADraw,2,FALSE)</f>
        <v>0</v>
      </c>
      <c r="D5" s="52">
        <v>1</v>
      </c>
      <c r="E5" s="53">
        <f aca="true" t="shared" si="0" ref="E5:E47">IF(G5=0,3*(COUNT(P5:BM5)-1)+O5,3*COUNT(P5:BM5))</f>
        <v>0</v>
      </c>
      <c r="F5" s="53">
        <f aca="true" t="shared" si="1" ref="F5:F47">IF(G5=0,INDEX(P5:BM5,,COUNT(P5:BM5)),0)</f>
        <v>0</v>
      </c>
      <c r="G5" s="53">
        <f aca="true" t="shared" si="2" ref="G5:G47">501-SUM(P5:BM5)</f>
        <v>501</v>
      </c>
      <c r="H5" s="101">
        <f>COUNTIF(P5:BM11,"&gt;=100")-SUM(I5:J11)</f>
        <v>0</v>
      </c>
      <c r="I5" s="101">
        <f>COUNTIF(P5:BM11,"&gt;=140")-J5</f>
        <v>0</v>
      </c>
      <c r="J5" s="101">
        <f>COUNTIF(P5:BM11,"&gt;=177")</f>
        <v>0</v>
      </c>
      <c r="K5" s="101">
        <f>COUNTIF(P5:BM11,"&gt;=100")</f>
        <v>0</v>
      </c>
      <c r="L5" s="60">
        <f aca="true" t="shared" si="3" ref="L5:L47">IF(E5=0,0,(501-G5)/E5)</f>
        <v>0</v>
      </c>
      <c r="M5" s="99">
        <f>ROUND(IF(SUM(E5:E11)=0,0,(E5*L5+E6*L6+E7*L7+E8*L8+E9*L9+E10*L10+E11*L11)/SUM(E5:E11)),2)</f>
        <v>0</v>
      </c>
      <c r="N5" s="96">
        <f>ROUND(M5,2)</f>
        <v>0</v>
      </c>
      <c r="O5" s="61"/>
      <c r="P5" s="62"/>
      <c r="Q5" s="69"/>
      <c r="R5" s="69"/>
      <c r="S5" s="69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3"/>
    </row>
    <row r="6" spans="1:65" ht="12.75">
      <c r="A6" s="110"/>
      <c r="B6" s="106"/>
      <c r="C6" s="104"/>
      <c r="D6" s="52">
        <v>2</v>
      </c>
      <c r="E6" s="53">
        <f t="shared" si="0"/>
        <v>0</v>
      </c>
      <c r="F6" s="53">
        <f t="shared" si="1"/>
        <v>0</v>
      </c>
      <c r="G6" s="53">
        <f t="shared" si="2"/>
        <v>501</v>
      </c>
      <c r="H6" s="102"/>
      <c r="I6" s="102"/>
      <c r="J6" s="102"/>
      <c r="K6" s="102"/>
      <c r="L6" s="60">
        <f t="shared" si="3"/>
        <v>0</v>
      </c>
      <c r="M6" s="99"/>
      <c r="N6" s="97"/>
      <c r="O6" s="61"/>
      <c r="P6" s="63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4"/>
    </row>
    <row r="7" spans="1:65" ht="12.75">
      <c r="A7" s="110"/>
      <c r="B7" s="106"/>
      <c r="C7" s="104"/>
      <c r="D7" s="52">
        <v>3</v>
      </c>
      <c r="E7" s="53">
        <f t="shared" si="0"/>
        <v>0</v>
      </c>
      <c r="F7" s="53">
        <f t="shared" si="1"/>
        <v>0</v>
      </c>
      <c r="G7" s="53">
        <f t="shared" si="2"/>
        <v>501</v>
      </c>
      <c r="H7" s="102"/>
      <c r="I7" s="102"/>
      <c r="J7" s="102"/>
      <c r="K7" s="102"/>
      <c r="L7" s="60">
        <f t="shared" si="3"/>
        <v>0</v>
      </c>
      <c r="M7" s="99"/>
      <c r="N7" s="97"/>
      <c r="O7" s="61"/>
      <c r="P7" s="63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4"/>
    </row>
    <row r="8" spans="1:65" ht="12.75">
      <c r="A8" s="110"/>
      <c r="B8" s="106"/>
      <c r="C8" s="104"/>
      <c r="D8" s="52">
        <v>4</v>
      </c>
      <c r="E8" s="53">
        <f t="shared" si="0"/>
        <v>0</v>
      </c>
      <c r="F8" s="53">
        <f t="shared" si="1"/>
        <v>0</v>
      </c>
      <c r="G8" s="53">
        <f t="shared" si="2"/>
        <v>501</v>
      </c>
      <c r="H8" s="102"/>
      <c r="I8" s="102"/>
      <c r="J8" s="102"/>
      <c r="K8" s="102"/>
      <c r="L8" s="60">
        <f t="shared" si="3"/>
        <v>0</v>
      </c>
      <c r="M8" s="99"/>
      <c r="N8" s="97"/>
      <c r="O8" s="61"/>
      <c r="P8" s="63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4"/>
    </row>
    <row r="9" spans="1:65" ht="12.75">
      <c r="A9" s="110"/>
      <c r="B9" s="106"/>
      <c r="C9" s="104"/>
      <c r="D9" s="52">
        <v>5</v>
      </c>
      <c r="E9" s="53">
        <f t="shared" si="0"/>
        <v>0</v>
      </c>
      <c r="F9" s="53">
        <f t="shared" si="1"/>
        <v>0</v>
      </c>
      <c r="G9" s="53">
        <f t="shared" si="2"/>
        <v>501</v>
      </c>
      <c r="H9" s="102"/>
      <c r="I9" s="102"/>
      <c r="J9" s="102"/>
      <c r="K9" s="102"/>
      <c r="L9" s="60">
        <f t="shared" si="3"/>
        <v>0</v>
      </c>
      <c r="M9" s="99"/>
      <c r="N9" s="97"/>
      <c r="O9" s="61"/>
      <c r="P9" s="63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4"/>
    </row>
    <row r="10" spans="1:65" ht="12.75">
      <c r="A10" s="110"/>
      <c r="B10" s="106"/>
      <c r="C10" s="104"/>
      <c r="D10" s="52">
        <v>6</v>
      </c>
      <c r="E10" s="53">
        <f t="shared" si="0"/>
        <v>0</v>
      </c>
      <c r="F10" s="53">
        <f t="shared" si="1"/>
        <v>0</v>
      </c>
      <c r="G10" s="53">
        <f t="shared" si="2"/>
        <v>501</v>
      </c>
      <c r="H10" s="102"/>
      <c r="I10" s="102"/>
      <c r="J10" s="102"/>
      <c r="K10" s="102"/>
      <c r="L10" s="60">
        <f t="shared" si="3"/>
        <v>0</v>
      </c>
      <c r="M10" s="99"/>
      <c r="N10" s="97"/>
      <c r="O10" s="61"/>
      <c r="P10" s="63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4"/>
    </row>
    <row r="11" spans="1:65" ht="12.75">
      <c r="A11" s="110"/>
      <c r="B11" s="106"/>
      <c r="C11" s="105"/>
      <c r="D11" s="54">
        <v>7</v>
      </c>
      <c r="E11" s="54">
        <f t="shared" si="0"/>
        <v>0</v>
      </c>
      <c r="F11" s="54">
        <f t="shared" si="1"/>
        <v>0</v>
      </c>
      <c r="G11" s="54">
        <f t="shared" si="2"/>
        <v>501</v>
      </c>
      <c r="H11" s="103"/>
      <c r="I11" s="103"/>
      <c r="J11" s="103"/>
      <c r="K11" s="103"/>
      <c r="L11" s="64">
        <f t="shared" si="3"/>
        <v>0</v>
      </c>
      <c r="M11" s="100"/>
      <c r="N11" s="98"/>
      <c r="O11" s="65"/>
      <c r="P11" s="66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5"/>
    </row>
    <row r="12" spans="1:65" ht="12.75" hidden="1">
      <c r="A12" s="110"/>
      <c r="B12" s="106" t="s">
        <v>13</v>
      </c>
      <c r="C12" s="104">
        <f>VLOOKUP('Match Log'!B12,MensADraw,2,FALSE)</f>
        <v>0</v>
      </c>
      <c r="D12" s="52">
        <v>1</v>
      </c>
      <c r="E12" s="53">
        <f t="shared" si="0"/>
        <v>0</v>
      </c>
      <c r="F12" s="53">
        <f t="shared" si="1"/>
        <v>0</v>
      </c>
      <c r="G12" s="53">
        <f t="shared" si="2"/>
        <v>501</v>
      </c>
      <c r="H12" s="101">
        <f>COUNTIF(P12:BM18,"&gt;=100")-SUM(I12:J18)</f>
        <v>0</v>
      </c>
      <c r="I12" s="101">
        <f>COUNTIF(P12:BM18,"&gt;=140")-J12</f>
        <v>0</v>
      </c>
      <c r="J12" s="101">
        <f>COUNTIF(P12:BM18,"=180")</f>
        <v>0</v>
      </c>
      <c r="K12" s="101">
        <f>COUNTIF(P12:BM18,"&gt;=100")</f>
        <v>0</v>
      </c>
      <c r="L12" s="60">
        <f t="shared" si="3"/>
        <v>0</v>
      </c>
      <c r="M12" s="99">
        <f>ROUND(IF(SUM(E12:E18)=0,0,(E12*L12+E13*L13+E14*L14+E15*L15+E16*L16+E17*L17+E18*L18)/SUM(E12:E18)),2)</f>
        <v>0</v>
      </c>
      <c r="N12" s="96">
        <f>ROUND(M12,2)+ROUND(N5,2)</f>
        <v>0</v>
      </c>
      <c r="O12" s="61"/>
      <c r="P12" s="67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3"/>
    </row>
    <row r="13" spans="1:65" ht="12.75" hidden="1">
      <c r="A13" s="110"/>
      <c r="B13" s="106"/>
      <c r="C13" s="104"/>
      <c r="D13" s="52">
        <v>2</v>
      </c>
      <c r="E13" s="53">
        <f t="shared" si="0"/>
        <v>0</v>
      </c>
      <c r="F13" s="53">
        <f t="shared" si="1"/>
        <v>0</v>
      </c>
      <c r="G13" s="53">
        <f t="shared" si="2"/>
        <v>501</v>
      </c>
      <c r="H13" s="102"/>
      <c r="I13" s="102"/>
      <c r="J13" s="102"/>
      <c r="K13" s="102"/>
      <c r="L13" s="60">
        <f t="shared" si="3"/>
        <v>0</v>
      </c>
      <c r="M13" s="99"/>
      <c r="N13" s="97"/>
      <c r="O13" s="61"/>
      <c r="P13" s="63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4"/>
    </row>
    <row r="14" spans="1:65" ht="12.75" hidden="1">
      <c r="A14" s="110"/>
      <c r="B14" s="106"/>
      <c r="C14" s="104"/>
      <c r="D14" s="52">
        <v>3</v>
      </c>
      <c r="E14" s="53">
        <f t="shared" si="0"/>
        <v>0</v>
      </c>
      <c r="F14" s="53">
        <f t="shared" si="1"/>
        <v>0</v>
      </c>
      <c r="G14" s="53">
        <f t="shared" si="2"/>
        <v>501</v>
      </c>
      <c r="H14" s="102"/>
      <c r="I14" s="102"/>
      <c r="J14" s="102"/>
      <c r="K14" s="102"/>
      <c r="L14" s="60">
        <f t="shared" si="3"/>
        <v>0</v>
      </c>
      <c r="M14" s="99"/>
      <c r="N14" s="97"/>
      <c r="O14" s="61"/>
      <c r="P14" s="63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4"/>
    </row>
    <row r="15" spans="1:65" ht="12.75" hidden="1">
      <c r="A15" s="110"/>
      <c r="B15" s="106"/>
      <c r="C15" s="104"/>
      <c r="D15" s="52">
        <v>4</v>
      </c>
      <c r="E15" s="53">
        <f t="shared" si="0"/>
        <v>0</v>
      </c>
      <c r="F15" s="53">
        <f t="shared" si="1"/>
        <v>0</v>
      </c>
      <c r="G15" s="53">
        <f t="shared" si="2"/>
        <v>501</v>
      </c>
      <c r="H15" s="102"/>
      <c r="I15" s="102"/>
      <c r="J15" s="102"/>
      <c r="K15" s="102"/>
      <c r="L15" s="60">
        <f t="shared" si="3"/>
        <v>0</v>
      </c>
      <c r="M15" s="99"/>
      <c r="N15" s="97"/>
      <c r="O15" s="61"/>
      <c r="P15" s="63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4"/>
    </row>
    <row r="16" spans="1:65" ht="12.75" hidden="1">
      <c r="A16" s="110"/>
      <c r="B16" s="106"/>
      <c r="C16" s="104"/>
      <c r="D16" s="52">
        <v>5</v>
      </c>
      <c r="E16" s="53">
        <f t="shared" si="0"/>
        <v>0</v>
      </c>
      <c r="F16" s="53">
        <f t="shared" si="1"/>
        <v>0</v>
      </c>
      <c r="G16" s="53">
        <f t="shared" si="2"/>
        <v>501</v>
      </c>
      <c r="H16" s="102"/>
      <c r="I16" s="102"/>
      <c r="J16" s="102"/>
      <c r="K16" s="102"/>
      <c r="L16" s="60">
        <f t="shared" si="3"/>
        <v>0</v>
      </c>
      <c r="M16" s="99"/>
      <c r="N16" s="97"/>
      <c r="O16" s="61"/>
      <c r="P16" s="63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4"/>
    </row>
    <row r="17" spans="1:65" ht="12.75" hidden="1">
      <c r="A17" s="110"/>
      <c r="B17" s="106"/>
      <c r="C17" s="104"/>
      <c r="D17" s="52">
        <v>6</v>
      </c>
      <c r="E17" s="53">
        <f t="shared" si="0"/>
        <v>0</v>
      </c>
      <c r="F17" s="53">
        <f t="shared" si="1"/>
        <v>0</v>
      </c>
      <c r="G17" s="53">
        <f t="shared" si="2"/>
        <v>501</v>
      </c>
      <c r="H17" s="102"/>
      <c r="I17" s="102"/>
      <c r="J17" s="102"/>
      <c r="K17" s="102"/>
      <c r="L17" s="60">
        <f t="shared" si="3"/>
        <v>0</v>
      </c>
      <c r="M17" s="99"/>
      <c r="N17" s="97"/>
      <c r="O17" s="61"/>
      <c r="P17" s="63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4"/>
    </row>
    <row r="18" spans="1:65" ht="12.75" hidden="1">
      <c r="A18" s="110"/>
      <c r="B18" s="106"/>
      <c r="C18" s="105"/>
      <c r="D18" s="54">
        <v>7</v>
      </c>
      <c r="E18" s="54">
        <f t="shared" si="0"/>
        <v>0</v>
      </c>
      <c r="F18" s="54">
        <f t="shared" si="1"/>
        <v>0</v>
      </c>
      <c r="G18" s="54">
        <f t="shared" si="2"/>
        <v>501</v>
      </c>
      <c r="H18" s="103"/>
      <c r="I18" s="103"/>
      <c r="J18" s="103"/>
      <c r="K18" s="103"/>
      <c r="L18" s="60">
        <f t="shared" si="3"/>
        <v>0</v>
      </c>
      <c r="M18" s="100"/>
      <c r="N18" s="98"/>
      <c r="O18" s="65"/>
      <c r="P18" s="66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5"/>
    </row>
    <row r="19" spans="1:65" ht="12.75" hidden="1">
      <c r="A19" s="110"/>
      <c r="B19" s="106" t="s">
        <v>14</v>
      </c>
      <c r="C19" s="104">
        <f>VLOOKUP('Match Log'!B19,MensADraw,2,FALSE)</f>
        <v>0</v>
      </c>
      <c r="D19" s="52">
        <v>1</v>
      </c>
      <c r="E19" s="53">
        <f t="shared" si="0"/>
        <v>0</v>
      </c>
      <c r="F19" s="53">
        <f t="shared" si="1"/>
        <v>0</v>
      </c>
      <c r="G19" s="53">
        <f t="shared" si="2"/>
        <v>501</v>
      </c>
      <c r="H19" s="101">
        <f>COUNTIF(P19:BM25,"&gt;=100")-SUM(I19:J25)</f>
        <v>0</v>
      </c>
      <c r="I19" s="101">
        <f>COUNTIF(P19:BM25,"&gt;=140")-J19</f>
        <v>0</v>
      </c>
      <c r="J19" s="101">
        <f>COUNTIF(P19:BM25,"=180")</f>
        <v>0</v>
      </c>
      <c r="K19" s="101">
        <f>COUNTIF(P19:BM25,"&gt;=100")</f>
        <v>0</v>
      </c>
      <c r="L19" s="60">
        <f t="shared" si="3"/>
        <v>0</v>
      </c>
      <c r="M19" s="99">
        <f>ROUND(IF(SUM(E19:E25)=0,0,(E19*L19+E20*L20+E21*L21+E22*L22+E23*L23+E24*L24+E25*L25)/SUM(E19:E25)),2)</f>
        <v>0</v>
      </c>
      <c r="N19" s="96">
        <f>ROUND(M19,2)+ROUND(N12,2)</f>
        <v>0</v>
      </c>
      <c r="O19" s="61"/>
      <c r="P19" s="67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3"/>
    </row>
    <row r="20" spans="1:65" ht="12.75" hidden="1">
      <c r="A20" s="110"/>
      <c r="B20" s="106"/>
      <c r="C20" s="104"/>
      <c r="D20" s="52">
        <v>2</v>
      </c>
      <c r="E20" s="53">
        <f t="shared" si="0"/>
        <v>0</v>
      </c>
      <c r="F20" s="53">
        <f t="shared" si="1"/>
        <v>0</v>
      </c>
      <c r="G20" s="53">
        <f t="shared" si="2"/>
        <v>501</v>
      </c>
      <c r="H20" s="102"/>
      <c r="I20" s="102"/>
      <c r="J20" s="102"/>
      <c r="K20" s="102"/>
      <c r="L20" s="60">
        <f t="shared" si="3"/>
        <v>0</v>
      </c>
      <c r="M20" s="99"/>
      <c r="N20" s="97"/>
      <c r="O20" s="61"/>
      <c r="P20" s="63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4"/>
    </row>
    <row r="21" spans="1:65" ht="12.75" hidden="1">
      <c r="A21" s="110"/>
      <c r="B21" s="106"/>
      <c r="C21" s="104"/>
      <c r="D21" s="52">
        <v>3</v>
      </c>
      <c r="E21" s="53">
        <f t="shared" si="0"/>
        <v>0</v>
      </c>
      <c r="F21" s="53">
        <f t="shared" si="1"/>
        <v>0</v>
      </c>
      <c r="G21" s="53">
        <f t="shared" si="2"/>
        <v>501</v>
      </c>
      <c r="H21" s="102"/>
      <c r="I21" s="102"/>
      <c r="J21" s="102"/>
      <c r="K21" s="102"/>
      <c r="L21" s="60">
        <f t="shared" si="3"/>
        <v>0</v>
      </c>
      <c r="M21" s="99"/>
      <c r="N21" s="97"/>
      <c r="O21" s="61"/>
      <c r="P21" s="63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4"/>
    </row>
    <row r="22" spans="1:65" ht="12.75" hidden="1">
      <c r="A22" s="110"/>
      <c r="B22" s="106"/>
      <c r="C22" s="104"/>
      <c r="D22" s="52">
        <v>4</v>
      </c>
      <c r="E22" s="53">
        <f t="shared" si="0"/>
        <v>0</v>
      </c>
      <c r="F22" s="53">
        <f t="shared" si="1"/>
        <v>0</v>
      </c>
      <c r="G22" s="53">
        <f t="shared" si="2"/>
        <v>501</v>
      </c>
      <c r="H22" s="102"/>
      <c r="I22" s="102"/>
      <c r="J22" s="102"/>
      <c r="K22" s="102"/>
      <c r="L22" s="60">
        <f t="shared" si="3"/>
        <v>0</v>
      </c>
      <c r="M22" s="99"/>
      <c r="N22" s="97"/>
      <c r="O22" s="61"/>
      <c r="P22" s="63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4"/>
    </row>
    <row r="23" spans="1:65" ht="12.75" hidden="1">
      <c r="A23" s="110"/>
      <c r="B23" s="106"/>
      <c r="C23" s="104"/>
      <c r="D23" s="52">
        <v>5</v>
      </c>
      <c r="E23" s="53">
        <f t="shared" si="0"/>
        <v>0</v>
      </c>
      <c r="F23" s="53">
        <f t="shared" si="1"/>
        <v>0</v>
      </c>
      <c r="G23" s="53">
        <f t="shared" si="2"/>
        <v>501</v>
      </c>
      <c r="H23" s="102"/>
      <c r="I23" s="102"/>
      <c r="J23" s="102"/>
      <c r="K23" s="102"/>
      <c r="L23" s="60">
        <f t="shared" si="3"/>
        <v>0</v>
      </c>
      <c r="M23" s="99"/>
      <c r="N23" s="97"/>
      <c r="O23" s="61"/>
      <c r="P23" s="63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4"/>
    </row>
    <row r="24" spans="1:65" ht="12.75" hidden="1">
      <c r="A24" s="110"/>
      <c r="B24" s="106"/>
      <c r="C24" s="104"/>
      <c r="D24" s="52">
        <v>6</v>
      </c>
      <c r="E24" s="53">
        <f t="shared" si="0"/>
        <v>0</v>
      </c>
      <c r="F24" s="53">
        <f t="shared" si="1"/>
        <v>0</v>
      </c>
      <c r="G24" s="53">
        <f t="shared" si="2"/>
        <v>501</v>
      </c>
      <c r="H24" s="102"/>
      <c r="I24" s="102"/>
      <c r="J24" s="102"/>
      <c r="K24" s="102"/>
      <c r="L24" s="60">
        <f t="shared" si="3"/>
        <v>0</v>
      </c>
      <c r="M24" s="99"/>
      <c r="N24" s="97"/>
      <c r="O24" s="61"/>
      <c r="P24" s="63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4"/>
    </row>
    <row r="25" spans="1:65" ht="12.75" hidden="1">
      <c r="A25" s="110"/>
      <c r="B25" s="106"/>
      <c r="C25" s="105"/>
      <c r="D25" s="54">
        <v>7</v>
      </c>
      <c r="E25" s="54">
        <f t="shared" si="0"/>
        <v>0</v>
      </c>
      <c r="F25" s="54">
        <f t="shared" si="1"/>
        <v>0</v>
      </c>
      <c r="G25" s="54">
        <f t="shared" si="2"/>
        <v>501</v>
      </c>
      <c r="H25" s="103"/>
      <c r="I25" s="103"/>
      <c r="J25" s="103"/>
      <c r="K25" s="103"/>
      <c r="L25" s="60">
        <f t="shared" si="3"/>
        <v>0</v>
      </c>
      <c r="M25" s="100"/>
      <c r="N25" s="98"/>
      <c r="O25" s="65"/>
      <c r="P25" s="66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5"/>
    </row>
    <row r="26" spans="1:65" ht="12.75" hidden="1">
      <c r="A26" s="110"/>
      <c r="B26" s="106" t="s">
        <v>15</v>
      </c>
      <c r="C26" s="104">
        <f>VLOOKUP('Match Log'!B26,MensADraw,2,FALSE)</f>
        <v>0</v>
      </c>
      <c r="D26" s="52">
        <v>1</v>
      </c>
      <c r="E26" s="53">
        <f t="shared" si="0"/>
        <v>0</v>
      </c>
      <c r="F26" s="53">
        <f t="shared" si="1"/>
        <v>0</v>
      </c>
      <c r="G26" s="53">
        <f t="shared" si="2"/>
        <v>501</v>
      </c>
      <c r="H26" s="101">
        <f>COUNTIF(P26:BM32,"&gt;=100")-SUM(I26:J32)</f>
        <v>0</v>
      </c>
      <c r="I26" s="101">
        <f>COUNTIF(P26:BM32,"&gt;=140")-J26</f>
        <v>0</v>
      </c>
      <c r="J26" s="101">
        <f>COUNTIF(P26:BM32,"=180")</f>
        <v>0</v>
      </c>
      <c r="K26" s="101">
        <f>COUNTIF(P26:BM32,"&gt;=100")</f>
        <v>0</v>
      </c>
      <c r="L26" s="60">
        <f t="shared" si="3"/>
        <v>0</v>
      </c>
      <c r="M26" s="99">
        <f>ROUND(IF(SUM(E26:E32)=0,0,(E26*L26+E27*L27+E28*L28+E29*L29+E30*L30+E31*L31+E32*L32)/SUM(E26:E32)),2)</f>
        <v>0</v>
      </c>
      <c r="N26" s="96">
        <f>ROUND(M26,2)+ROUND(N19,2)</f>
        <v>0</v>
      </c>
      <c r="O26" s="61"/>
      <c r="P26" s="67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3"/>
    </row>
    <row r="27" spans="1:65" ht="12.75" hidden="1">
      <c r="A27" s="110"/>
      <c r="B27" s="106"/>
      <c r="C27" s="104"/>
      <c r="D27" s="52">
        <v>2</v>
      </c>
      <c r="E27" s="53">
        <f t="shared" si="0"/>
        <v>0</v>
      </c>
      <c r="F27" s="53">
        <f t="shared" si="1"/>
        <v>0</v>
      </c>
      <c r="G27" s="53">
        <f t="shared" si="2"/>
        <v>501</v>
      </c>
      <c r="H27" s="102"/>
      <c r="I27" s="102"/>
      <c r="J27" s="102"/>
      <c r="K27" s="102"/>
      <c r="L27" s="60">
        <f t="shared" si="3"/>
        <v>0</v>
      </c>
      <c r="M27" s="99"/>
      <c r="N27" s="97"/>
      <c r="O27" s="61"/>
      <c r="P27" s="63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4"/>
    </row>
    <row r="28" spans="1:65" ht="12.75" hidden="1">
      <c r="A28" s="110"/>
      <c r="B28" s="106"/>
      <c r="C28" s="104"/>
      <c r="D28" s="52">
        <v>3</v>
      </c>
      <c r="E28" s="53">
        <f t="shared" si="0"/>
        <v>0</v>
      </c>
      <c r="F28" s="53">
        <f t="shared" si="1"/>
        <v>0</v>
      </c>
      <c r="G28" s="53">
        <f t="shared" si="2"/>
        <v>501</v>
      </c>
      <c r="H28" s="102"/>
      <c r="I28" s="102"/>
      <c r="J28" s="102"/>
      <c r="K28" s="102"/>
      <c r="L28" s="60">
        <f t="shared" si="3"/>
        <v>0</v>
      </c>
      <c r="M28" s="99"/>
      <c r="N28" s="97"/>
      <c r="O28" s="61"/>
      <c r="P28" s="63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4"/>
    </row>
    <row r="29" spans="1:65" ht="12.75" hidden="1">
      <c r="A29" s="110"/>
      <c r="B29" s="106"/>
      <c r="C29" s="104"/>
      <c r="D29" s="52">
        <v>4</v>
      </c>
      <c r="E29" s="53">
        <f t="shared" si="0"/>
        <v>0</v>
      </c>
      <c r="F29" s="53">
        <f t="shared" si="1"/>
        <v>0</v>
      </c>
      <c r="G29" s="53">
        <f t="shared" si="2"/>
        <v>501</v>
      </c>
      <c r="H29" s="102"/>
      <c r="I29" s="102"/>
      <c r="J29" s="102"/>
      <c r="K29" s="102"/>
      <c r="L29" s="60">
        <f t="shared" si="3"/>
        <v>0</v>
      </c>
      <c r="M29" s="99"/>
      <c r="N29" s="97"/>
      <c r="O29" s="61"/>
      <c r="P29" s="63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4"/>
    </row>
    <row r="30" spans="1:65" ht="12.75" hidden="1">
      <c r="A30" s="110"/>
      <c r="B30" s="106"/>
      <c r="C30" s="104"/>
      <c r="D30" s="52">
        <v>5</v>
      </c>
      <c r="E30" s="53">
        <f t="shared" si="0"/>
        <v>0</v>
      </c>
      <c r="F30" s="53">
        <f t="shared" si="1"/>
        <v>0</v>
      </c>
      <c r="G30" s="53">
        <f t="shared" si="2"/>
        <v>501</v>
      </c>
      <c r="H30" s="102"/>
      <c r="I30" s="102"/>
      <c r="J30" s="102"/>
      <c r="K30" s="102"/>
      <c r="L30" s="60">
        <f t="shared" si="3"/>
        <v>0</v>
      </c>
      <c r="M30" s="99"/>
      <c r="N30" s="97"/>
      <c r="O30" s="61"/>
      <c r="P30" s="63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4"/>
    </row>
    <row r="31" spans="1:65" ht="12.75" hidden="1">
      <c r="A31" s="110"/>
      <c r="B31" s="106"/>
      <c r="C31" s="104"/>
      <c r="D31" s="52">
        <v>6</v>
      </c>
      <c r="E31" s="53">
        <f t="shared" si="0"/>
        <v>0</v>
      </c>
      <c r="F31" s="53">
        <f t="shared" si="1"/>
        <v>0</v>
      </c>
      <c r="G31" s="53">
        <f t="shared" si="2"/>
        <v>501</v>
      </c>
      <c r="H31" s="102"/>
      <c r="I31" s="102"/>
      <c r="J31" s="102"/>
      <c r="K31" s="102"/>
      <c r="L31" s="60">
        <f t="shared" si="3"/>
        <v>0</v>
      </c>
      <c r="M31" s="99"/>
      <c r="N31" s="97"/>
      <c r="O31" s="61"/>
      <c r="P31" s="63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4"/>
    </row>
    <row r="32" spans="1:65" ht="12.75" hidden="1">
      <c r="A32" s="110"/>
      <c r="B32" s="106"/>
      <c r="C32" s="105"/>
      <c r="D32" s="54">
        <v>7</v>
      </c>
      <c r="E32" s="54">
        <f t="shared" si="0"/>
        <v>0</v>
      </c>
      <c r="F32" s="54">
        <f t="shared" si="1"/>
        <v>0</v>
      </c>
      <c r="G32" s="54">
        <f t="shared" si="2"/>
        <v>501</v>
      </c>
      <c r="H32" s="103"/>
      <c r="I32" s="103"/>
      <c r="J32" s="103"/>
      <c r="K32" s="103"/>
      <c r="L32" s="60">
        <f t="shared" si="3"/>
        <v>0</v>
      </c>
      <c r="M32" s="100"/>
      <c r="N32" s="98"/>
      <c r="O32" s="65"/>
      <c r="P32" s="66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5"/>
    </row>
    <row r="33" spans="1:65" ht="12.75" hidden="1">
      <c r="A33" s="110"/>
      <c r="B33" s="106" t="s">
        <v>16</v>
      </c>
      <c r="C33" s="104">
        <f>VLOOKUP('Match Log'!B33,MensADraw,2,FALSE)</f>
        <v>0</v>
      </c>
      <c r="D33" s="52">
        <v>1</v>
      </c>
      <c r="E33" s="53">
        <f t="shared" si="0"/>
        <v>0</v>
      </c>
      <c r="F33" s="53">
        <f t="shared" si="1"/>
        <v>0</v>
      </c>
      <c r="G33" s="53">
        <f t="shared" si="2"/>
        <v>501</v>
      </c>
      <c r="H33" s="101">
        <f>COUNTIF(P33:BM39,"&gt;=100")-SUM(I33:J39)</f>
        <v>0</v>
      </c>
      <c r="I33" s="101">
        <f>COUNTIF(P33:BM39,"&gt;=140")-J33</f>
        <v>0</v>
      </c>
      <c r="J33" s="101">
        <f>COUNTIF(P33:BM39,"=180")</f>
        <v>0</v>
      </c>
      <c r="K33" s="101">
        <f>COUNTIF(P33:BM39,"&gt;=100")</f>
        <v>0</v>
      </c>
      <c r="L33" s="60">
        <f t="shared" si="3"/>
        <v>0</v>
      </c>
      <c r="M33" s="99">
        <f>ROUND(IF(SUM(E33:E39)=0,0,(E33*L33+E34*L34+E35*L35+E36*L36+E37*L37+E38*L38+E39*L39)/SUM(E33:E39)),2)</f>
        <v>0</v>
      </c>
      <c r="N33" s="96">
        <f>ROUND(M33,2)+ROUND(N26,2)</f>
        <v>0</v>
      </c>
      <c r="O33" s="61"/>
      <c r="P33" s="67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3"/>
    </row>
    <row r="34" spans="1:65" ht="12.75" hidden="1">
      <c r="A34" s="110"/>
      <c r="B34" s="106"/>
      <c r="C34" s="104"/>
      <c r="D34" s="52">
        <v>2</v>
      </c>
      <c r="E34" s="53">
        <f t="shared" si="0"/>
        <v>0</v>
      </c>
      <c r="F34" s="53">
        <f t="shared" si="1"/>
        <v>0</v>
      </c>
      <c r="G34" s="53">
        <f t="shared" si="2"/>
        <v>501</v>
      </c>
      <c r="H34" s="102"/>
      <c r="I34" s="102"/>
      <c r="J34" s="102"/>
      <c r="K34" s="102"/>
      <c r="L34" s="60">
        <f t="shared" si="3"/>
        <v>0</v>
      </c>
      <c r="M34" s="99"/>
      <c r="N34" s="97"/>
      <c r="O34" s="61"/>
      <c r="P34" s="63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4"/>
    </row>
    <row r="35" spans="1:65" ht="12.75" hidden="1">
      <c r="A35" s="110"/>
      <c r="B35" s="106"/>
      <c r="C35" s="104"/>
      <c r="D35" s="52">
        <v>3</v>
      </c>
      <c r="E35" s="53">
        <f t="shared" si="0"/>
        <v>0</v>
      </c>
      <c r="F35" s="53">
        <f t="shared" si="1"/>
        <v>0</v>
      </c>
      <c r="G35" s="53">
        <f t="shared" si="2"/>
        <v>501</v>
      </c>
      <c r="H35" s="102"/>
      <c r="I35" s="102"/>
      <c r="J35" s="102"/>
      <c r="K35" s="102"/>
      <c r="L35" s="60">
        <f t="shared" si="3"/>
        <v>0</v>
      </c>
      <c r="M35" s="99"/>
      <c r="N35" s="97"/>
      <c r="O35" s="61"/>
      <c r="P35" s="63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4"/>
    </row>
    <row r="36" spans="1:65" ht="12.75" hidden="1">
      <c r="A36" s="110"/>
      <c r="B36" s="106"/>
      <c r="C36" s="104"/>
      <c r="D36" s="52">
        <v>4</v>
      </c>
      <c r="E36" s="53">
        <f t="shared" si="0"/>
        <v>0</v>
      </c>
      <c r="F36" s="53">
        <f t="shared" si="1"/>
        <v>0</v>
      </c>
      <c r="G36" s="53">
        <f t="shared" si="2"/>
        <v>501</v>
      </c>
      <c r="H36" s="102"/>
      <c r="I36" s="102"/>
      <c r="J36" s="102"/>
      <c r="K36" s="102"/>
      <c r="L36" s="60">
        <f t="shared" si="3"/>
        <v>0</v>
      </c>
      <c r="M36" s="99"/>
      <c r="N36" s="97"/>
      <c r="O36" s="61"/>
      <c r="P36" s="63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4"/>
    </row>
    <row r="37" spans="1:65" ht="12.75" hidden="1">
      <c r="A37" s="110"/>
      <c r="B37" s="106"/>
      <c r="C37" s="104"/>
      <c r="D37" s="52">
        <v>5</v>
      </c>
      <c r="E37" s="53">
        <f t="shared" si="0"/>
        <v>0</v>
      </c>
      <c r="F37" s="53">
        <f t="shared" si="1"/>
        <v>0</v>
      </c>
      <c r="G37" s="53">
        <f t="shared" si="2"/>
        <v>501</v>
      </c>
      <c r="H37" s="102"/>
      <c r="I37" s="102"/>
      <c r="J37" s="102"/>
      <c r="K37" s="102"/>
      <c r="L37" s="60">
        <f t="shared" si="3"/>
        <v>0</v>
      </c>
      <c r="M37" s="99"/>
      <c r="N37" s="97"/>
      <c r="O37" s="61"/>
      <c r="P37" s="63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4"/>
    </row>
    <row r="38" spans="1:65" ht="12.75" hidden="1">
      <c r="A38" s="110"/>
      <c r="B38" s="106"/>
      <c r="C38" s="104"/>
      <c r="D38" s="52">
        <v>6</v>
      </c>
      <c r="E38" s="53">
        <f t="shared" si="0"/>
        <v>0</v>
      </c>
      <c r="F38" s="53">
        <f t="shared" si="1"/>
        <v>0</v>
      </c>
      <c r="G38" s="53">
        <f t="shared" si="2"/>
        <v>501</v>
      </c>
      <c r="H38" s="102"/>
      <c r="I38" s="102"/>
      <c r="J38" s="102"/>
      <c r="K38" s="102"/>
      <c r="L38" s="60">
        <f t="shared" si="3"/>
        <v>0</v>
      </c>
      <c r="M38" s="99"/>
      <c r="N38" s="97"/>
      <c r="O38" s="61"/>
      <c r="P38" s="63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4"/>
    </row>
    <row r="39" spans="1:65" ht="12.75" hidden="1">
      <c r="A39" s="110"/>
      <c r="B39" s="106"/>
      <c r="C39" s="105"/>
      <c r="D39" s="54">
        <v>7</v>
      </c>
      <c r="E39" s="54">
        <f t="shared" si="0"/>
        <v>0</v>
      </c>
      <c r="F39" s="54">
        <f t="shared" si="1"/>
        <v>0</v>
      </c>
      <c r="G39" s="54">
        <f t="shared" si="2"/>
        <v>501</v>
      </c>
      <c r="H39" s="103"/>
      <c r="I39" s="103"/>
      <c r="J39" s="103"/>
      <c r="K39" s="103"/>
      <c r="L39" s="60">
        <f t="shared" si="3"/>
        <v>0</v>
      </c>
      <c r="M39" s="100"/>
      <c r="N39" s="98"/>
      <c r="O39" s="65"/>
      <c r="P39" s="66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5"/>
    </row>
    <row r="40" spans="1:65" ht="12.75" hidden="1">
      <c r="A40" s="110"/>
      <c r="B40" s="106" t="s">
        <v>17</v>
      </c>
      <c r="C40" s="104">
        <f>VLOOKUP('Match Log'!B40,MensADraw,2,FALSE)</f>
        <v>0</v>
      </c>
      <c r="D40" s="52">
        <v>1</v>
      </c>
      <c r="E40" s="53">
        <f t="shared" si="0"/>
        <v>0</v>
      </c>
      <c r="F40" s="53">
        <f t="shared" si="1"/>
        <v>0</v>
      </c>
      <c r="G40" s="53">
        <f t="shared" si="2"/>
        <v>501</v>
      </c>
      <c r="H40" s="101">
        <f>COUNTIF(P40:BM46,"&gt;=100")-SUM(I40:J46)</f>
        <v>0</v>
      </c>
      <c r="I40" s="101">
        <f>COUNTIF(P40:BM46,"&gt;=140")-J40</f>
        <v>0</v>
      </c>
      <c r="J40" s="101">
        <f>COUNTIF(P40:BM46,"=180")</f>
        <v>0</v>
      </c>
      <c r="K40" s="101">
        <f>COUNTIF(P40:BM46,"&gt;=100")</f>
        <v>0</v>
      </c>
      <c r="L40" s="60">
        <f t="shared" si="3"/>
        <v>0</v>
      </c>
      <c r="M40" s="99">
        <f>ROUND(IF(SUM(E40:E46)=0,0,(E40*L40+E41*L41+E42*L42+E43*L43+E44*L44+E45*L45+E46*L46)/SUM(E40:E46)),2)</f>
        <v>0</v>
      </c>
      <c r="N40" s="96">
        <f>ROUND(M40,2)+ROUND(N33,2)</f>
        <v>0</v>
      </c>
      <c r="O40" s="61"/>
      <c r="P40" s="67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3"/>
    </row>
    <row r="41" spans="1:65" ht="12.75" hidden="1">
      <c r="A41" s="110"/>
      <c r="B41" s="106"/>
      <c r="C41" s="104"/>
      <c r="D41" s="52">
        <v>2</v>
      </c>
      <c r="E41" s="53">
        <f t="shared" si="0"/>
        <v>0</v>
      </c>
      <c r="F41" s="53">
        <f t="shared" si="1"/>
        <v>0</v>
      </c>
      <c r="G41" s="53">
        <f t="shared" si="2"/>
        <v>501</v>
      </c>
      <c r="H41" s="102"/>
      <c r="I41" s="102"/>
      <c r="J41" s="102"/>
      <c r="K41" s="102"/>
      <c r="L41" s="60">
        <f t="shared" si="3"/>
        <v>0</v>
      </c>
      <c r="M41" s="99"/>
      <c r="N41" s="97"/>
      <c r="O41" s="61"/>
      <c r="P41" s="63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4"/>
    </row>
    <row r="42" spans="1:65" ht="12.75" hidden="1">
      <c r="A42" s="110"/>
      <c r="B42" s="106"/>
      <c r="C42" s="104"/>
      <c r="D42" s="52">
        <v>3</v>
      </c>
      <c r="E42" s="53">
        <f t="shared" si="0"/>
        <v>0</v>
      </c>
      <c r="F42" s="53">
        <f t="shared" si="1"/>
        <v>0</v>
      </c>
      <c r="G42" s="53">
        <f t="shared" si="2"/>
        <v>501</v>
      </c>
      <c r="H42" s="102"/>
      <c r="I42" s="102"/>
      <c r="J42" s="102"/>
      <c r="K42" s="102"/>
      <c r="L42" s="60">
        <f t="shared" si="3"/>
        <v>0</v>
      </c>
      <c r="M42" s="99"/>
      <c r="N42" s="97"/>
      <c r="O42" s="61"/>
      <c r="P42" s="63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4"/>
    </row>
    <row r="43" spans="1:65" ht="12.75" hidden="1">
      <c r="A43" s="110"/>
      <c r="B43" s="106"/>
      <c r="C43" s="104"/>
      <c r="D43" s="52">
        <v>4</v>
      </c>
      <c r="E43" s="53">
        <f t="shared" si="0"/>
        <v>0</v>
      </c>
      <c r="F43" s="53">
        <f t="shared" si="1"/>
        <v>0</v>
      </c>
      <c r="G43" s="53">
        <f t="shared" si="2"/>
        <v>501</v>
      </c>
      <c r="H43" s="102"/>
      <c r="I43" s="102"/>
      <c r="J43" s="102"/>
      <c r="K43" s="102"/>
      <c r="L43" s="60">
        <f t="shared" si="3"/>
        <v>0</v>
      </c>
      <c r="M43" s="99"/>
      <c r="N43" s="97"/>
      <c r="O43" s="61"/>
      <c r="P43" s="63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4"/>
    </row>
    <row r="44" spans="1:65" ht="12.75" hidden="1">
      <c r="A44" s="110"/>
      <c r="B44" s="106"/>
      <c r="C44" s="104"/>
      <c r="D44" s="52">
        <v>5</v>
      </c>
      <c r="E44" s="53">
        <f t="shared" si="0"/>
        <v>0</v>
      </c>
      <c r="F44" s="53">
        <f t="shared" si="1"/>
        <v>0</v>
      </c>
      <c r="G44" s="53">
        <f t="shared" si="2"/>
        <v>501</v>
      </c>
      <c r="H44" s="102"/>
      <c r="I44" s="102"/>
      <c r="J44" s="102"/>
      <c r="K44" s="102"/>
      <c r="L44" s="60">
        <f t="shared" si="3"/>
        <v>0</v>
      </c>
      <c r="M44" s="99"/>
      <c r="N44" s="97"/>
      <c r="O44" s="61"/>
      <c r="P44" s="63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4"/>
    </row>
    <row r="45" spans="1:65" ht="12.75" hidden="1">
      <c r="A45" s="110"/>
      <c r="B45" s="106"/>
      <c r="C45" s="104"/>
      <c r="D45" s="52">
        <v>6</v>
      </c>
      <c r="E45" s="53">
        <f t="shared" si="0"/>
        <v>0</v>
      </c>
      <c r="F45" s="53">
        <f t="shared" si="1"/>
        <v>0</v>
      </c>
      <c r="G45" s="53">
        <f t="shared" si="2"/>
        <v>501</v>
      </c>
      <c r="H45" s="102"/>
      <c r="I45" s="102"/>
      <c r="J45" s="102"/>
      <c r="K45" s="102"/>
      <c r="L45" s="60">
        <f t="shared" si="3"/>
        <v>0</v>
      </c>
      <c r="M45" s="99"/>
      <c r="N45" s="97"/>
      <c r="O45" s="61"/>
      <c r="P45" s="63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4"/>
    </row>
    <row r="46" spans="1:65" ht="12.75" hidden="1">
      <c r="A46" s="110"/>
      <c r="B46" s="106"/>
      <c r="C46" s="105"/>
      <c r="D46" s="54">
        <v>7</v>
      </c>
      <c r="E46" s="54">
        <f t="shared" si="0"/>
        <v>0</v>
      </c>
      <c r="F46" s="54">
        <f t="shared" si="1"/>
        <v>0</v>
      </c>
      <c r="G46" s="54">
        <f t="shared" si="2"/>
        <v>501</v>
      </c>
      <c r="H46" s="103"/>
      <c r="I46" s="103"/>
      <c r="J46" s="103"/>
      <c r="K46" s="103"/>
      <c r="L46" s="60">
        <f t="shared" si="3"/>
        <v>0</v>
      </c>
      <c r="M46" s="100"/>
      <c r="N46" s="98"/>
      <c r="O46" s="65"/>
      <c r="P46" s="66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5"/>
    </row>
    <row r="47" spans="1:65" ht="12.75" hidden="1">
      <c r="A47" s="110"/>
      <c r="B47" s="106" t="s">
        <v>35</v>
      </c>
      <c r="C47" s="104" t="e">
        <f>VLOOKUP('Match Log'!B47,MensADraw,2,FALSE)</f>
        <v>#N/A</v>
      </c>
      <c r="D47" s="52">
        <v>1</v>
      </c>
      <c r="E47" s="53">
        <f t="shared" si="0"/>
        <v>0</v>
      </c>
      <c r="F47" s="53">
        <f t="shared" si="1"/>
        <v>0</v>
      </c>
      <c r="G47" s="53">
        <f t="shared" si="2"/>
        <v>501</v>
      </c>
      <c r="H47" s="101">
        <f>COUNTIF(P47:BM53,"&gt;=100")-SUM(I47:J53)</f>
        <v>0</v>
      </c>
      <c r="I47" s="101">
        <f>COUNTIF(P47:BM53,"&gt;=140")-J47</f>
        <v>0</v>
      </c>
      <c r="J47" s="101">
        <f>COUNTIF(P47:BM53,"=180")</f>
        <v>0</v>
      </c>
      <c r="K47" s="101">
        <f>COUNTIF(P47:BM53,"&gt;=100")</f>
        <v>0</v>
      </c>
      <c r="L47" s="60">
        <f t="shared" si="3"/>
        <v>0</v>
      </c>
      <c r="M47" s="99">
        <f>ROUND(IF(SUM(E47:E53)=0,0,(E47*L47+E48*L48+E49*L49+E50*L50+E51*L51+E52*L52+E53*L53)/SUM(E47:E53)),2)</f>
        <v>0</v>
      </c>
      <c r="N47" s="96">
        <f>ROUND(M47,2)+ROUND(N40,2)</f>
        <v>0</v>
      </c>
      <c r="O47" s="61"/>
      <c r="P47" s="67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3"/>
    </row>
    <row r="48" spans="1:65" ht="12.75" hidden="1">
      <c r="A48" s="110"/>
      <c r="B48" s="106"/>
      <c r="C48" s="104"/>
      <c r="D48" s="52">
        <v>2</v>
      </c>
      <c r="E48" s="53">
        <f aca="true" t="shared" si="4" ref="E48:E53">IF(G48=0,3*(COUNT(P48:BM48)-1)+O48,3*COUNT(P48:BM48))</f>
        <v>0</v>
      </c>
      <c r="F48" s="53">
        <f aca="true" t="shared" si="5" ref="F48:F53">IF(G48=0,INDEX(P48:BM48,,COUNT(P48:BM48)),0)</f>
        <v>0</v>
      </c>
      <c r="G48" s="53">
        <f aca="true" t="shared" si="6" ref="G48:G53">501-SUM(P48:BM48)</f>
        <v>501</v>
      </c>
      <c r="H48" s="102"/>
      <c r="I48" s="102"/>
      <c r="J48" s="102"/>
      <c r="K48" s="102"/>
      <c r="L48" s="60">
        <f aca="true" t="shared" si="7" ref="L48:L53">IF(E48=0,0,(501-G48)/E48)</f>
        <v>0</v>
      </c>
      <c r="M48" s="99"/>
      <c r="N48" s="97"/>
      <c r="O48" s="61"/>
      <c r="P48" s="63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4"/>
    </row>
    <row r="49" spans="1:65" ht="12.75" hidden="1">
      <c r="A49" s="110"/>
      <c r="B49" s="106"/>
      <c r="C49" s="104"/>
      <c r="D49" s="52">
        <v>3</v>
      </c>
      <c r="E49" s="53">
        <f t="shared" si="4"/>
        <v>0</v>
      </c>
      <c r="F49" s="53">
        <f t="shared" si="5"/>
        <v>0</v>
      </c>
      <c r="G49" s="53">
        <f t="shared" si="6"/>
        <v>501</v>
      </c>
      <c r="H49" s="102"/>
      <c r="I49" s="102"/>
      <c r="J49" s="102"/>
      <c r="K49" s="102"/>
      <c r="L49" s="60">
        <f t="shared" si="7"/>
        <v>0</v>
      </c>
      <c r="M49" s="99"/>
      <c r="N49" s="97"/>
      <c r="O49" s="61"/>
      <c r="P49" s="63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4"/>
    </row>
    <row r="50" spans="1:65" ht="12.75" hidden="1">
      <c r="A50" s="110"/>
      <c r="B50" s="106"/>
      <c r="C50" s="104"/>
      <c r="D50" s="52">
        <v>4</v>
      </c>
      <c r="E50" s="53">
        <f t="shared" si="4"/>
        <v>0</v>
      </c>
      <c r="F50" s="53">
        <f t="shared" si="5"/>
        <v>0</v>
      </c>
      <c r="G50" s="53">
        <f t="shared" si="6"/>
        <v>501</v>
      </c>
      <c r="H50" s="102"/>
      <c r="I50" s="102"/>
      <c r="J50" s="102"/>
      <c r="K50" s="102"/>
      <c r="L50" s="60">
        <f t="shared" si="7"/>
        <v>0</v>
      </c>
      <c r="M50" s="99"/>
      <c r="N50" s="97"/>
      <c r="O50" s="61"/>
      <c r="P50" s="63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4"/>
    </row>
    <row r="51" spans="1:65" ht="12.75" hidden="1">
      <c r="A51" s="110"/>
      <c r="B51" s="106"/>
      <c r="C51" s="104"/>
      <c r="D51" s="52">
        <v>5</v>
      </c>
      <c r="E51" s="53">
        <f t="shared" si="4"/>
        <v>0</v>
      </c>
      <c r="F51" s="53">
        <f t="shared" si="5"/>
        <v>0</v>
      </c>
      <c r="G51" s="53">
        <f t="shared" si="6"/>
        <v>501</v>
      </c>
      <c r="H51" s="102"/>
      <c r="I51" s="102"/>
      <c r="J51" s="102"/>
      <c r="K51" s="102"/>
      <c r="L51" s="60">
        <f t="shared" si="7"/>
        <v>0</v>
      </c>
      <c r="M51" s="99"/>
      <c r="N51" s="97"/>
      <c r="O51" s="61"/>
      <c r="P51" s="63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4"/>
    </row>
    <row r="52" spans="1:65" ht="12.75" hidden="1">
      <c r="A52" s="110"/>
      <c r="B52" s="106"/>
      <c r="C52" s="104"/>
      <c r="D52" s="52">
        <v>6</v>
      </c>
      <c r="E52" s="53">
        <f t="shared" si="4"/>
        <v>0</v>
      </c>
      <c r="F52" s="53">
        <f t="shared" si="5"/>
        <v>0</v>
      </c>
      <c r="G52" s="53">
        <f t="shared" si="6"/>
        <v>501</v>
      </c>
      <c r="H52" s="102"/>
      <c r="I52" s="102"/>
      <c r="J52" s="102"/>
      <c r="K52" s="102"/>
      <c r="L52" s="60">
        <f t="shared" si="7"/>
        <v>0</v>
      </c>
      <c r="M52" s="99"/>
      <c r="N52" s="97"/>
      <c r="O52" s="61"/>
      <c r="P52" s="63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4"/>
    </row>
    <row r="53" spans="1:65" ht="12.75" hidden="1">
      <c r="A53" s="110"/>
      <c r="B53" s="106"/>
      <c r="C53" s="105"/>
      <c r="D53" s="55">
        <v>7</v>
      </c>
      <c r="E53" s="55">
        <f t="shared" si="4"/>
        <v>0</v>
      </c>
      <c r="F53" s="55">
        <f t="shared" si="5"/>
        <v>0</v>
      </c>
      <c r="G53" s="55">
        <f t="shared" si="6"/>
        <v>501</v>
      </c>
      <c r="H53" s="103"/>
      <c r="I53" s="103"/>
      <c r="J53" s="103"/>
      <c r="K53" s="103"/>
      <c r="L53" s="68">
        <f t="shared" si="7"/>
        <v>0</v>
      </c>
      <c r="M53" s="100"/>
      <c r="N53" s="98"/>
      <c r="O53" s="65"/>
      <c r="P53" s="66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5"/>
    </row>
    <row r="57" spans="3:15" ht="12.75">
      <c r="C57" s="107" t="str">
        <f>'Master Draw'!D3</f>
        <v>Bath &amp; Bristol</v>
      </c>
      <c r="D57" s="108"/>
      <c r="E57" s="108"/>
      <c r="F57" s="108"/>
      <c r="G57" s="108"/>
      <c r="H57" s="108"/>
      <c r="I57" s="108"/>
      <c r="J57" s="108"/>
      <c r="K57" s="109"/>
      <c r="M57" s="107" t="s">
        <v>22</v>
      </c>
      <c r="N57" s="109"/>
      <c r="O57" s="56"/>
    </row>
    <row r="58" spans="2:65" ht="12.75">
      <c r="B58" s="50" t="s">
        <v>5</v>
      </c>
      <c r="C58" s="50" t="s">
        <v>23</v>
      </c>
      <c r="D58" s="51" t="s">
        <v>24</v>
      </c>
      <c r="E58" s="51" t="s">
        <v>25</v>
      </c>
      <c r="F58" s="51" t="s">
        <v>26</v>
      </c>
      <c r="G58" s="51" t="s">
        <v>27</v>
      </c>
      <c r="H58" s="51" t="s">
        <v>28</v>
      </c>
      <c r="I58" s="51" t="s">
        <v>29</v>
      </c>
      <c r="J58" s="51">
        <v>180</v>
      </c>
      <c r="K58" s="51" t="s">
        <v>30</v>
      </c>
      <c r="L58" s="51" t="s">
        <v>31</v>
      </c>
      <c r="M58" s="51" t="s">
        <v>23</v>
      </c>
      <c r="N58" s="57" t="s">
        <v>32</v>
      </c>
      <c r="O58" s="58" t="s">
        <v>33</v>
      </c>
      <c r="P58" s="59">
        <v>1</v>
      </c>
      <c r="Q58" s="51">
        <v>2</v>
      </c>
      <c r="R58" s="51">
        <v>3</v>
      </c>
      <c r="S58" s="51">
        <v>4</v>
      </c>
      <c r="T58" s="51">
        <v>5</v>
      </c>
      <c r="U58" s="51">
        <v>6</v>
      </c>
      <c r="V58" s="51">
        <v>7</v>
      </c>
      <c r="W58" s="51">
        <v>8</v>
      </c>
      <c r="X58" s="51">
        <v>9</v>
      </c>
      <c r="Y58" s="51">
        <v>10</v>
      </c>
      <c r="Z58" s="51">
        <v>11</v>
      </c>
      <c r="AA58" s="51">
        <v>12</v>
      </c>
      <c r="AB58" s="51">
        <v>13</v>
      </c>
      <c r="AC58" s="51">
        <v>14</v>
      </c>
      <c r="AD58" s="51">
        <v>15</v>
      </c>
      <c r="AE58" s="51">
        <v>16</v>
      </c>
      <c r="AF58" s="51">
        <v>17</v>
      </c>
      <c r="AG58" s="51">
        <v>18</v>
      </c>
      <c r="AH58" s="51">
        <v>19</v>
      </c>
      <c r="AI58" s="51">
        <v>20</v>
      </c>
      <c r="AJ58" s="51">
        <v>21</v>
      </c>
      <c r="AK58" s="51">
        <v>22</v>
      </c>
      <c r="AL58" s="51">
        <v>23</v>
      </c>
      <c r="AM58" s="51">
        <v>24</v>
      </c>
      <c r="AN58" s="51">
        <v>25</v>
      </c>
      <c r="AO58" s="51">
        <v>26</v>
      </c>
      <c r="AP58" s="51">
        <v>27</v>
      </c>
      <c r="AQ58" s="51">
        <v>28</v>
      </c>
      <c r="AR58" s="51">
        <v>29</v>
      </c>
      <c r="AS58" s="51">
        <v>30</v>
      </c>
      <c r="AT58" s="51">
        <v>31</v>
      </c>
      <c r="AU58" s="51">
        <v>32</v>
      </c>
      <c r="AV58" s="51">
        <v>33</v>
      </c>
      <c r="AW58" s="51">
        <v>34</v>
      </c>
      <c r="AX58" s="51">
        <v>35</v>
      </c>
      <c r="AY58" s="51">
        <v>36</v>
      </c>
      <c r="AZ58" s="51">
        <v>37</v>
      </c>
      <c r="BA58" s="51">
        <v>38</v>
      </c>
      <c r="BB58" s="51">
        <v>39</v>
      </c>
      <c r="BC58" s="51">
        <v>40</v>
      </c>
      <c r="BD58" s="51">
        <v>41</v>
      </c>
      <c r="BE58" s="51">
        <v>42</v>
      </c>
      <c r="BF58" s="51">
        <v>43</v>
      </c>
      <c r="BG58" s="51">
        <v>44</v>
      </c>
      <c r="BH58" s="51">
        <v>45</v>
      </c>
      <c r="BI58" s="51">
        <v>46</v>
      </c>
      <c r="BJ58" s="51">
        <v>47</v>
      </c>
      <c r="BK58" s="51">
        <v>48</v>
      </c>
      <c r="BL58" s="51">
        <v>49</v>
      </c>
      <c r="BM58" s="58">
        <v>50</v>
      </c>
    </row>
    <row r="59" spans="1:65" ht="13.5" customHeight="1">
      <c r="A59" s="110" t="s">
        <v>36</v>
      </c>
      <c r="B59" s="106" t="s">
        <v>11</v>
      </c>
      <c r="C59" s="104">
        <f>VLOOKUP('Match Log'!B59,MensADraw,4,FALSE)</f>
        <v>0</v>
      </c>
      <c r="D59" s="52">
        <v>1</v>
      </c>
      <c r="E59" s="53">
        <f aca="true" t="shared" si="8" ref="E59:E107">IF(G59=0,3*(COUNT(P59:BM59)-1)+O59,3*COUNT(P59:BM59))</f>
        <v>0</v>
      </c>
      <c r="F59" s="53">
        <f aca="true" t="shared" si="9" ref="F59:F107">IF(G59=0,INDEX(P59:BM59,,COUNT(P59:BM59)),0)</f>
        <v>0</v>
      </c>
      <c r="G59" s="53">
        <f aca="true" t="shared" si="10" ref="G59:G107">501-SUM(P59:BM59)</f>
        <v>501</v>
      </c>
      <c r="H59" s="101">
        <f>COUNTIF(P59:BM65,"&gt;=100")-SUM(I59:J65)</f>
        <v>0</v>
      </c>
      <c r="I59" s="101">
        <f>COUNTIF(P59:BM65,"&gt;=140")-J59</f>
        <v>0</v>
      </c>
      <c r="J59" s="101">
        <f>COUNTIF(P59:BM65,"=180")</f>
        <v>0</v>
      </c>
      <c r="K59" s="101">
        <f>COUNTIF(P59:BM65,"&gt;=100")</f>
        <v>0</v>
      </c>
      <c r="L59" s="60">
        <f aca="true" t="shared" si="11" ref="L59:L101">IF(E59=0,0,(501-G59)/E59)</f>
        <v>0</v>
      </c>
      <c r="M59" s="99">
        <f>ROUND(IF(SUM(E59:E65)=0,0,(E59*L59+E60*L60+E61*L61+E62*L62+E63*L63+E64*L64+E65*L65)/SUM(E59:E65)),2)</f>
        <v>0</v>
      </c>
      <c r="N59" s="96">
        <f>ROUND(M59,2)</f>
        <v>0</v>
      </c>
      <c r="O59" s="61"/>
      <c r="P59" s="67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3"/>
    </row>
    <row r="60" spans="1:65" ht="12.75">
      <c r="A60" s="110"/>
      <c r="B60" s="106"/>
      <c r="C60" s="104"/>
      <c r="D60" s="52">
        <v>2</v>
      </c>
      <c r="E60" s="53">
        <f t="shared" si="8"/>
        <v>0</v>
      </c>
      <c r="F60" s="53">
        <f t="shared" si="9"/>
        <v>0</v>
      </c>
      <c r="G60" s="53">
        <f t="shared" si="10"/>
        <v>501</v>
      </c>
      <c r="H60" s="102"/>
      <c r="I60" s="102"/>
      <c r="J60" s="102"/>
      <c r="K60" s="102"/>
      <c r="L60" s="60">
        <f t="shared" si="11"/>
        <v>0</v>
      </c>
      <c r="M60" s="99"/>
      <c r="N60" s="97"/>
      <c r="O60" s="61"/>
      <c r="P60" s="63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4"/>
    </row>
    <row r="61" spans="1:65" ht="12.75">
      <c r="A61" s="110"/>
      <c r="B61" s="106"/>
      <c r="C61" s="104"/>
      <c r="D61" s="52">
        <v>3</v>
      </c>
      <c r="E61" s="53">
        <f t="shared" si="8"/>
        <v>0</v>
      </c>
      <c r="F61" s="53">
        <f t="shared" si="9"/>
        <v>0</v>
      </c>
      <c r="G61" s="53">
        <f t="shared" si="10"/>
        <v>501</v>
      </c>
      <c r="H61" s="102"/>
      <c r="I61" s="102"/>
      <c r="J61" s="102"/>
      <c r="K61" s="102"/>
      <c r="L61" s="60">
        <f t="shared" si="11"/>
        <v>0</v>
      </c>
      <c r="M61" s="99"/>
      <c r="N61" s="97"/>
      <c r="O61" s="61"/>
      <c r="P61" s="63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4"/>
    </row>
    <row r="62" spans="1:65" ht="12.75">
      <c r="A62" s="110"/>
      <c r="B62" s="106"/>
      <c r="C62" s="104"/>
      <c r="D62" s="52">
        <v>4</v>
      </c>
      <c r="E62" s="53">
        <f t="shared" si="8"/>
        <v>0</v>
      </c>
      <c r="F62" s="53">
        <f t="shared" si="9"/>
        <v>0</v>
      </c>
      <c r="G62" s="53">
        <f t="shared" si="10"/>
        <v>501</v>
      </c>
      <c r="H62" s="102"/>
      <c r="I62" s="102"/>
      <c r="J62" s="102"/>
      <c r="K62" s="102"/>
      <c r="L62" s="60">
        <f t="shared" si="11"/>
        <v>0</v>
      </c>
      <c r="M62" s="99"/>
      <c r="N62" s="97"/>
      <c r="O62" s="61"/>
      <c r="P62" s="63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4"/>
    </row>
    <row r="63" spans="1:65" ht="12.75">
      <c r="A63" s="110"/>
      <c r="B63" s="106"/>
      <c r="C63" s="104"/>
      <c r="D63" s="52">
        <v>5</v>
      </c>
      <c r="E63" s="53">
        <f t="shared" si="8"/>
        <v>0</v>
      </c>
      <c r="F63" s="53">
        <f t="shared" si="9"/>
        <v>0</v>
      </c>
      <c r="G63" s="53">
        <f t="shared" si="10"/>
        <v>501</v>
      </c>
      <c r="H63" s="102"/>
      <c r="I63" s="102"/>
      <c r="J63" s="102"/>
      <c r="K63" s="102"/>
      <c r="L63" s="60">
        <f t="shared" si="11"/>
        <v>0</v>
      </c>
      <c r="M63" s="99"/>
      <c r="N63" s="97"/>
      <c r="O63" s="61"/>
      <c r="P63" s="63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4"/>
    </row>
    <row r="64" spans="1:65" ht="12.75">
      <c r="A64" s="110"/>
      <c r="B64" s="106"/>
      <c r="C64" s="104"/>
      <c r="D64" s="52">
        <v>6</v>
      </c>
      <c r="E64" s="53">
        <f t="shared" si="8"/>
        <v>0</v>
      </c>
      <c r="F64" s="53">
        <f t="shared" si="9"/>
        <v>0</v>
      </c>
      <c r="G64" s="53">
        <f t="shared" si="10"/>
        <v>501</v>
      </c>
      <c r="H64" s="102"/>
      <c r="I64" s="102"/>
      <c r="J64" s="102"/>
      <c r="K64" s="102"/>
      <c r="L64" s="60">
        <f t="shared" si="11"/>
        <v>0</v>
      </c>
      <c r="M64" s="99"/>
      <c r="N64" s="97"/>
      <c r="O64" s="61"/>
      <c r="P64" s="63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4"/>
    </row>
    <row r="65" spans="1:65" ht="12.75">
      <c r="A65" s="110"/>
      <c r="B65" s="106"/>
      <c r="C65" s="105"/>
      <c r="D65" s="54">
        <v>7</v>
      </c>
      <c r="E65" s="54">
        <f t="shared" si="8"/>
        <v>0</v>
      </c>
      <c r="F65" s="54">
        <f t="shared" si="9"/>
        <v>0</v>
      </c>
      <c r="G65" s="54">
        <f t="shared" si="10"/>
        <v>501</v>
      </c>
      <c r="H65" s="103"/>
      <c r="I65" s="103"/>
      <c r="J65" s="103"/>
      <c r="K65" s="103"/>
      <c r="L65" s="60">
        <f t="shared" si="11"/>
        <v>0</v>
      </c>
      <c r="M65" s="100"/>
      <c r="N65" s="98"/>
      <c r="O65" s="65"/>
      <c r="P65" s="66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5"/>
    </row>
    <row r="66" spans="1:65" ht="12.75" hidden="1">
      <c r="A66" s="110"/>
      <c r="B66" s="106" t="s">
        <v>13</v>
      </c>
      <c r="C66" s="104">
        <f>VLOOKUP('Match Log'!B66,MensADraw,4,FALSE)</f>
        <v>0</v>
      </c>
      <c r="D66" s="52">
        <v>1</v>
      </c>
      <c r="E66" s="53">
        <f t="shared" si="8"/>
        <v>0</v>
      </c>
      <c r="F66" s="53">
        <f t="shared" si="9"/>
        <v>0</v>
      </c>
      <c r="G66" s="53">
        <f t="shared" si="10"/>
        <v>501</v>
      </c>
      <c r="H66" s="101">
        <f>COUNTIF(P66:BM72,"&gt;=100")-SUM(I66:J72)</f>
        <v>0</v>
      </c>
      <c r="I66" s="101">
        <f>COUNTIF(P66:BM72,"&gt;=140")-J66</f>
        <v>0</v>
      </c>
      <c r="J66" s="101">
        <f>COUNTIF(P66:BM72,"=180")</f>
        <v>0</v>
      </c>
      <c r="K66" s="101">
        <f>COUNTIF(P66:BM72,"&gt;=100")</f>
        <v>0</v>
      </c>
      <c r="L66" s="60">
        <f t="shared" si="11"/>
        <v>0</v>
      </c>
      <c r="M66" s="99">
        <f>ROUND(IF(SUM(E66:E72)=0,0,(E66*L66+E67*L67+E68*L68+E69*L69+E70*L70+E71*L71+E72*L72)/SUM(E66:E72)),2)</f>
        <v>0</v>
      </c>
      <c r="N66" s="96">
        <f>ROUND(M66,2)+ROUND(N59,2)</f>
        <v>0</v>
      </c>
      <c r="O66" s="61"/>
      <c r="P66" s="67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3"/>
    </row>
    <row r="67" spans="1:65" ht="12.75" hidden="1">
      <c r="A67" s="110"/>
      <c r="B67" s="106"/>
      <c r="C67" s="104"/>
      <c r="D67" s="52">
        <v>2</v>
      </c>
      <c r="E67" s="53">
        <f t="shared" si="8"/>
        <v>0</v>
      </c>
      <c r="F67" s="53">
        <f t="shared" si="9"/>
        <v>0</v>
      </c>
      <c r="G67" s="53">
        <f t="shared" si="10"/>
        <v>501</v>
      </c>
      <c r="H67" s="102"/>
      <c r="I67" s="102"/>
      <c r="J67" s="102"/>
      <c r="K67" s="102"/>
      <c r="L67" s="60">
        <f t="shared" si="11"/>
        <v>0</v>
      </c>
      <c r="M67" s="99"/>
      <c r="N67" s="97"/>
      <c r="O67" s="61"/>
      <c r="P67" s="63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4"/>
    </row>
    <row r="68" spans="1:65" ht="12.75" hidden="1">
      <c r="A68" s="110"/>
      <c r="B68" s="106"/>
      <c r="C68" s="104"/>
      <c r="D68" s="52">
        <v>3</v>
      </c>
      <c r="E68" s="53">
        <f t="shared" si="8"/>
        <v>0</v>
      </c>
      <c r="F68" s="53">
        <f t="shared" si="9"/>
        <v>0</v>
      </c>
      <c r="G68" s="53">
        <f t="shared" si="10"/>
        <v>501</v>
      </c>
      <c r="H68" s="102"/>
      <c r="I68" s="102"/>
      <c r="J68" s="102"/>
      <c r="K68" s="102"/>
      <c r="L68" s="60">
        <f t="shared" si="11"/>
        <v>0</v>
      </c>
      <c r="M68" s="99"/>
      <c r="N68" s="97"/>
      <c r="O68" s="61"/>
      <c r="P68" s="63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4"/>
    </row>
    <row r="69" spans="1:65" ht="12.75" hidden="1">
      <c r="A69" s="110"/>
      <c r="B69" s="106"/>
      <c r="C69" s="104"/>
      <c r="D69" s="52">
        <v>4</v>
      </c>
      <c r="E69" s="53">
        <f t="shared" si="8"/>
        <v>0</v>
      </c>
      <c r="F69" s="53">
        <f t="shared" si="9"/>
        <v>0</v>
      </c>
      <c r="G69" s="53">
        <f t="shared" si="10"/>
        <v>501</v>
      </c>
      <c r="H69" s="102"/>
      <c r="I69" s="102"/>
      <c r="J69" s="102"/>
      <c r="K69" s="102"/>
      <c r="L69" s="60">
        <f t="shared" si="11"/>
        <v>0</v>
      </c>
      <c r="M69" s="99"/>
      <c r="N69" s="97"/>
      <c r="O69" s="61"/>
      <c r="P69" s="63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4"/>
    </row>
    <row r="70" spans="1:65" ht="12.75" hidden="1">
      <c r="A70" s="110"/>
      <c r="B70" s="106"/>
      <c r="C70" s="104"/>
      <c r="D70" s="52">
        <v>5</v>
      </c>
      <c r="E70" s="53">
        <f t="shared" si="8"/>
        <v>0</v>
      </c>
      <c r="F70" s="53">
        <f t="shared" si="9"/>
        <v>0</v>
      </c>
      <c r="G70" s="53">
        <f t="shared" si="10"/>
        <v>501</v>
      </c>
      <c r="H70" s="102"/>
      <c r="I70" s="102"/>
      <c r="J70" s="102"/>
      <c r="K70" s="102"/>
      <c r="L70" s="60">
        <f t="shared" si="11"/>
        <v>0</v>
      </c>
      <c r="M70" s="99"/>
      <c r="N70" s="97"/>
      <c r="O70" s="61"/>
      <c r="P70" s="63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4"/>
    </row>
    <row r="71" spans="1:65" ht="12.75" hidden="1">
      <c r="A71" s="110"/>
      <c r="B71" s="106"/>
      <c r="C71" s="104"/>
      <c r="D71" s="52">
        <v>6</v>
      </c>
      <c r="E71" s="53">
        <f t="shared" si="8"/>
        <v>0</v>
      </c>
      <c r="F71" s="53">
        <f t="shared" si="9"/>
        <v>0</v>
      </c>
      <c r="G71" s="53">
        <f t="shared" si="10"/>
        <v>501</v>
      </c>
      <c r="H71" s="102"/>
      <c r="I71" s="102"/>
      <c r="J71" s="102"/>
      <c r="K71" s="102"/>
      <c r="L71" s="60">
        <f t="shared" si="11"/>
        <v>0</v>
      </c>
      <c r="M71" s="99"/>
      <c r="N71" s="97"/>
      <c r="O71" s="61"/>
      <c r="P71" s="63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4"/>
    </row>
    <row r="72" spans="1:65" ht="12.75" hidden="1">
      <c r="A72" s="110"/>
      <c r="B72" s="106"/>
      <c r="C72" s="105"/>
      <c r="D72" s="54">
        <v>7</v>
      </c>
      <c r="E72" s="54">
        <f t="shared" si="8"/>
        <v>0</v>
      </c>
      <c r="F72" s="54">
        <f t="shared" si="9"/>
        <v>0</v>
      </c>
      <c r="G72" s="54">
        <f t="shared" si="10"/>
        <v>501</v>
      </c>
      <c r="H72" s="103"/>
      <c r="I72" s="103"/>
      <c r="J72" s="103"/>
      <c r="K72" s="103"/>
      <c r="L72" s="60">
        <f t="shared" si="11"/>
        <v>0</v>
      </c>
      <c r="M72" s="100"/>
      <c r="N72" s="98"/>
      <c r="O72" s="65"/>
      <c r="P72" s="66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5"/>
    </row>
    <row r="73" spans="1:65" ht="12.75" hidden="1">
      <c r="A73" s="110"/>
      <c r="B73" s="106" t="s">
        <v>14</v>
      </c>
      <c r="C73" s="104">
        <f>VLOOKUP('Match Log'!B73,MensADraw,4,FALSE)</f>
        <v>0</v>
      </c>
      <c r="D73" s="52">
        <v>1</v>
      </c>
      <c r="E73" s="53">
        <f t="shared" si="8"/>
        <v>0</v>
      </c>
      <c r="F73" s="53">
        <f t="shared" si="9"/>
        <v>0</v>
      </c>
      <c r="G73" s="53">
        <f t="shared" si="10"/>
        <v>501</v>
      </c>
      <c r="H73" s="101">
        <f>COUNTIF(P73:BM79,"&gt;=100")-SUM(I73:J79)</f>
        <v>0</v>
      </c>
      <c r="I73" s="101">
        <f>COUNTIF(P73:BM79,"&gt;=140")-J73</f>
        <v>0</v>
      </c>
      <c r="J73" s="101">
        <f>COUNTIF(P73:BM79,"=180")</f>
        <v>0</v>
      </c>
      <c r="K73" s="101">
        <f>COUNTIF(P73:BM79,"&gt;=100")</f>
        <v>0</v>
      </c>
      <c r="L73" s="60">
        <f t="shared" si="11"/>
        <v>0</v>
      </c>
      <c r="M73" s="99">
        <f>ROUND(IF(SUM(E73:E79)=0,0,(E73*L73+E74*L74+E75*L75+E76*L76+E77*L77+E78*L78+E79*L79)/SUM(E73:E79)),2)</f>
        <v>0</v>
      </c>
      <c r="N73" s="96">
        <f>ROUND(M73,2)+ROUND(N66,2)</f>
        <v>0</v>
      </c>
      <c r="O73" s="61"/>
      <c r="P73" s="67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3"/>
    </row>
    <row r="74" spans="1:65" ht="12.75" hidden="1">
      <c r="A74" s="110"/>
      <c r="B74" s="106"/>
      <c r="C74" s="104"/>
      <c r="D74" s="52">
        <v>2</v>
      </c>
      <c r="E74" s="53">
        <f t="shared" si="8"/>
        <v>0</v>
      </c>
      <c r="F74" s="53">
        <f t="shared" si="9"/>
        <v>0</v>
      </c>
      <c r="G74" s="53">
        <f t="shared" si="10"/>
        <v>501</v>
      </c>
      <c r="H74" s="102"/>
      <c r="I74" s="102"/>
      <c r="J74" s="102"/>
      <c r="K74" s="102"/>
      <c r="L74" s="60">
        <f t="shared" si="11"/>
        <v>0</v>
      </c>
      <c r="M74" s="99"/>
      <c r="N74" s="97"/>
      <c r="O74" s="61"/>
      <c r="P74" s="63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4"/>
    </row>
    <row r="75" spans="1:65" ht="12.75" hidden="1">
      <c r="A75" s="110"/>
      <c r="B75" s="106"/>
      <c r="C75" s="104"/>
      <c r="D75" s="52">
        <v>3</v>
      </c>
      <c r="E75" s="53">
        <f t="shared" si="8"/>
        <v>0</v>
      </c>
      <c r="F75" s="53">
        <f t="shared" si="9"/>
        <v>0</v>
      </c>
      <c r="G75" s="53">
        <f t="shared" si="10"/>
        <v>501</v>
      </c>
      <c r="H75" s="102"/>
      <c r="I75" s="102"/>
      <c r="J75" s="102"/>
      <c r="K75" s="102"/>
      <c r="L75" s="60">
        <f t="shared" si="11"/>
        <v>0</v>
      </c>
      <c r="M75" s="99"/>
      <c r="N75" s="97"/>
      <c r="O75" s="61"/>
      <c r="P75" s="63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4"/>
    </row>
    <row r="76" spans="1:65" ht="12.75" hidden="1">
      <c r="A76" s="110"/>
      <c r="B76" s="106"/>
      <c r="C76" s="104"/>
      <c r="D76" s="52">
        <v>4</v>
      </c>
      <c r="E76" s="53">
        <f t="shared" si="8"/>
        <v>0</v>
      </c>
      <c r="F76" s="53">
        <f t="shared" si="9"/>
        <v>0</v>
      </c>
      <c r="G76" s="53">
        <f t="shared" si="10"/>
        <v>501</v>
      </c>
      <c r="H76" s="102"/>
      <c r="I76" s="102"/>
      <c r="J76" s="102"/>
      <c r="K76" s="102"/>
      <c r="L76" s="60">
        <f t="shared" si="11"/>
        <v>0</v>
      </c>
      <c r="M76" s="99"/>
      <c r="N76" s="97"/>
      <c r="O76" s="61"/>
      <c r="P76" s="63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4"/>
    </row>
    <row r="77" spans="1:65" ht="12.75" hidden="1">
      <c r="A77" s="110"/>
      <c r="B77" s="106"/>
      <c r="C77" s="104"/>
      <c r="D77" s="52">
        <v>5</v>
      </c>
      <c r="E77" s="53">
        <f t="shared" si="8"/>
        <v>0</v>
      </c>
      <c r="F77" s="53">
        <f t="shared" si="9"/>
        <v>0</v>
      </c>
      <c r="G77" s="53">
        <f t="shared" si="10"/>
        <v>501</v>
      </c>
      <c r="H77" s="102"/>
      <c r="I77" s="102"/>
      <c r="J77" s="102"/>
      <c r="K77" s="102"/>
      <c r="L77" s="60">
        <f t="shared" si="11"/>
        <v>0</v>
      </c>
      <c r="M77" s="99"/>
      <c r="N77" s="97"/>
      <c r="O77" s="61"/>
      <c r="P77" s="63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4"/>
    </row>
    <row r="78" spans="1:65" ht="12.75" hidden="1">
      <c r="A78" s="110"/>
      <c r="B78" s="106"/>
      <c r="C78" s="104"/>
      <c r="D78" s="52">
        <v>6</v>
      </c>
      <c r="E78" s="53">
        <f t="shared" si="8"/>
        <v>0</v>
      </c>
      <c r="F78" s="53">
        <f t="shared" si="9"/>
        <v>0</v>
      </c>
      <c r="G78" s="53">
        <f t="shared" si="10"/>
        <v>501</v>
      </c>
      <c r="H78" s="102"/>
      <c r="I78" s="102"/>
      <c r="J78" s="102"/>
      <c r="K78" s="102"/>
      <c r="L78" s="60">
        <f t="shared" si="11"/>
        <v>0</v>
      </c>
      <c r="M78" s="99"/>
      <c r="N78" s="97"/>
      <c r="O78" s="61"/>
      <c r="P78" s="63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4"/>
    </row>
    <row r="79" spans="1:65" ht="12.75" hidden="1">
      <c r="A79" s="110"/>
      <c r="B79" s="106"/>
      <c r="C79" s="105"/>
      <c r="D79" s="54">
        <v>7</v>
      </c>
      <c r="E79" s="54">
        <f t="shared" si="8"/>
        <v>0</v>
      </c>
      <c r="F79" s="54">
        <f t="shared" si="9"/>
        <v>0</v>
      </c>
      <c r="G79" s="54">
        <f t="shared" si="10"/>
        <v>501</v>
      </c>
      <c r="H79" s="103"/>
      <c r="I79" s="103"/>
      <c r="J79" s="103"/>
      <c r="K79" s="103"/>
      <c r="L79" s="60">
        <f t="shared" si="11"/>
        <v>0</v>
      </c>
      <c r="M79" s="100"/>
      <c r="N79" s="98"/>
      <c r="O79" s="65"/>
      <c r="P79" s="66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5"/>
    </row>
    <row r="80" spans="1:65" ht="12.75" hidden="1">
      <c r="A80" s="110"/>
      <c r="B80" s="106" t="s">
        <v>15</v>
      </c>
      <c r="C80" s="104">
        <f>VLOOKUP('Match Log'!B80,MensADraw,4,FALSE)</f>
        <v>0</v>
      </c>
      <c r="D80" s="52">
        <v>1</v>
      </c>
      <c r="E80" s="53">
        <f t="shared" si="8"/>
        <v>0</v>
      </c>
      <c r="F80" s="53">
        <f t="shared" si="9"/>
        <v>0</v>
      </c>
      <c r="G80" s="53">
        <f t="shared" si="10"/>
        <v>501</v>
      </c>
      <c r="H80" s="101">
        <f>COUNTIF(P80:BM86,"&gt;=100")-SUM(I80:J86)</f>
        <v>0</v>
      </c>
      <c r="I80" s="101">
        <f>COUNTIF(P80:BM86,"&gt;=140")-J80</f>
        <v>0</v>
      </c>
      <c r="J80" s="101">
        <f>COUNTIF(P80:BM86,"=180")</f>
        <v>0</v>
      </c>
      <c r="K80" s="101">
        <f>COUNTIF(P80:BM86,"&gt;=100")</f>
        <v>0</v>
      </c>
      <c r="L80" s="60">
        <f t="shared" si="11"/>
        <v>0</v>
      </c>
      <c r="M80" s="99">
        <f>ROUND(IF(SUM(E80:E86)=0,0,(E80*L80+E81*L81+E82*L82+E83*L83+E84*L84+E85*L85+E86*L86)/SUM(E80:E86)),2)</f>
        <v>0</v>
      </c>
      <c r="N80" s="96">
        <f>ROUND(M80,2)+ROUND(N73,2)</f>
        <v>0</v>
      </c>
      <c r="O80" s="61"/>
      <c r="P80" s="67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3"/>
    </row>
    <row r="81" spans="1:65" ht="12.75" hidden="1">
      <c r="A81" s="110"/>
      <c r="B81" s="106"/>
      <c r="C81" s="104"/>
      <c r="D81" s="52">
        <v>2</v>
      </c>
      <c r="E81" s="53">
        <f t="shared" si="8"/>
        <v>0</v>
      </c>
      <c r="F81" s="53">
        <f t="shared" si="9"/>
        <v>0</v>
      </c>
      <c r="G81" s="53">
        <f t="shared" si="10"/>
        <v>501</v>
      </c>
      <c r="H81" s="102"/>
      <c r="I81" s="102"/>
      <c r="J81" s="102"/>
      <c r="K81" s="102"/>
      <c r="L81" s="60">
        <f t="shared" si="11"/>
        <v>0</v>
      </c>
      <c r="M81" s="99"/>
      <c r="N81" s="97"/>
      <c r="O81" s="61"/>
      <c r="P81" s="63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4"/>
    </row>
    <row r="82" spans="1:65" ht="12.75" hidden="1">
      <c r="A82" s="110"/>
      <c r="B82" s="106"/>
      <c r="C82" s="104"/>
      <c r="D82" s="52">
        <v>3</v>
      </c>
      <c r="E82" s="53">
        <f t="shared" si="8"/>
        <v>0</v>
      </c>
      <c r="F82" s="53">
        <f t="shared" si="9"/>
        <v>0</v>
      </c>
      <c r="G82" s="53">
        <f t="shared" si="10"/>
        <v>501</v>
      </c>
      <c r="H82" s="102"/>
      <c r="I82" s="102"/>
      <c r="J82" s="102"/>
      <c r="K82" s="102"/>
      <c r="L82" s="60">
        <f t="shared" si="11"/>
        <v>0</v>
      </c>
      <c r="M82" s="99"/>
      <c r="N82" s="97"/>
      <c r="O82" s="61"/>
      <c r="P82" s="63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4"/>
    </row>
    <row r="83" spans="1:65" ht="12.75" hidden="1">
      <c r="A83" s="110"/>
      <c r="B83" s="106"/>
      <c r="C83" s="104"/>
      <c r="D83" s="52">
        <v>4</v>
      </c>
      <c r="E83" s="53">
        <f t="shared" si="8"/>
        <v>0</v>
      </c>
      <c r="F83" s="53">
        <f t="shared" si="9"/>
        <v>0</v>
      </c>
      <c r="G83" s="53">
        <f t="shared" si="10"/>
        <v>501</v>
      </c>
      <c r="H83" s="102"/>
      <c r="I83" s="102"/>
      <c r="J83" s="102"/>
      <c r="K83" s="102"/>
      <c r="L83" s="60">
        <f t="shared" si="11"/>
        <v>0</v>
      </c>
      <c r="M83" s="99"/>
      <c r="N83" s="97"/>
      <c r="O83" s="61"/>
      <c r="P83" s="63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4"/>
    </row>
    <row r="84" spans="1:65" ht="12.75" hidden="1">
      <c r="A84" s="110"/>
      <c r="B84" s="106"/>
      <c r="C84" s="104"/>
      <c r="D84" s="52">
        <v>5</v>
      </c>
      <c r="E84" s="53">
        <f t="shared" si="8"/>
        <v>0</v>
      </c>
      <c r="F84" s="53">
        <f t="shared" si="9"/>
        <v>0</v>
      </c>
      <c r="G84" s="53">
        <f t="shared" si="10"/>
        <v>501</v>
      </c>
      <c r="H84" s="102"/>
      <c r="I84" s="102"/>
      <c r="J84" s="102"/>
      <c r="K84" s="102"/>
      <c r="L84" s="60">
        <f t="shared" si="11"/>
        <v>0</v>
      </c>
      <c r="M84" s="99"/>
      <c r="N84" s="97"/>
      <c r="O84" s="61"/>
      <c r="P84" s="63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4"/>
    </row>
    <row r="85" spans="1:65" ht="12.75" hidden="1">
      <c r="A85" s="110"/>
      <c r="B85" s="106"/>
      <c r="C85" s="104"/>
      <c r="D85" s="52">
        <v>6</v>
      </c>
      <c r="E85" s="53">
        <f t="shared" si="8"/>
        <v>0</v>
      </c>
      <c r="F85" s="53">
        <f t="shared" si="9"/>
        <v>0</v>
      </c>
      <c r="G85" s="53">
        <f t="shared" si="10"/>
        <v>501</v>
      </c>
      <c r="H85" s="102"/>
      <c r="I85" s="102"/>
      <c r="J85" s="102"/>
      <c r="K85" s="102"/>
      <c r="L85" s="60">
        <f t="shared" si="11"/>
        <v>0</v>
      </c>
      <c r="M85" s="99"/>
      <c r="N85" s="97"/>
      <c r="O85" s="61"/>
      <c r="P85" s="63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4"/>
    </row>
    <row r="86" spans="1:65" ht="12.75" hidden="1">
      <c r="A86" s="110"/>
      <c r="B86" s="106"/>
      <c r="C86" s="105"/>
      <c r="D86" s="54">
        <v>7</v>
      </c>
      <c r="E86" s="54">
        <f t="shared" si="8"/>
        <v>0</v>
      </c>
      <c r="F86" s="54">
        <f t="shared" si="9"/>
        <v>0</v>
      </c>
      <c r="G86" s="54">
        <f t="shared" si="10"/>
        <v>501</v>
      </c>
      <c r="H86" s="103"/>
      <c r="I86" s="103"/>
      <c r="J86" s="103"/>
      <c r="K86" s="103"/>
      <c r="L86" s="60">
        <f t="shared" si="11"/>
        <v>0</v>
      </c>
      <c r="M86" s="100"/>
      <c r="N86" s="98"/>
      <c r="O86" s="65"/>
      <c r="P86" s="66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5"/>
    </row>
    <row r="87" spans="1:65" ht="12.75" hidden="1">
      <c r="A87" s="110"/>
      <c r="B87" s="106" t="s">
        <v>16</v>
      </c>
      <c r="C87" s="104">
        <f>VLOOKUP('Match Log'!B87,MensADraw,4,FALSE)</f>
        <v>0</v>
      </c>
      <c r="D87" s="52">
        <v>1</v>
      </c>
      <c r="E87" s="53">
        <f t="shared" si="8"/>
        <v>0</v>
      </c>
      <c r="F87" s="53">
        <f t="shared" si="9"/>
        <v>0</v>
      </c>
      <c r="G87" s="53">
        <f t="shared" si="10"/>
        <v>501</v>
      </c>
      <c r="H87" s="101">
        <f>COUNTIF(P87:BM93,"&gt;=100")-SUM(I87:J93)</f>
        <v>0</v>
      </c>
      <c r="I87" s="101">
        <f>COUNTIF(P87:BM93,"&gt;=140")-J87</f>
        <v>0</v>
      </c>
      <c r="J87" s="101">
        <f>COUNTIF(P87:BM93,"=180")</f>
        <v>0</v>
      </c>
      <c r="K87" s="101">
        <f>COUNTIF(P87:BM93,"&gt;=100")</f>
        <v>0</v>
      </c>
      <c r="L87" s="60">
        <f t="shared" si="11"/>
        <v>0</v>
      </c>
      <c r="M87" s="99">
        <f>ROUND(IF(SUM(E87:E93)=0,0,(E87*L87+E88*L88+E89*L89+E90*L90+E91*L91+E92*L92+E93*L93)/SUM(E87:E93)),2)</f>
        <v>0</v>
      </c>
      <c r="N87" s="96">
        <f>ROUND(M87,2)+ROUND(N80,2)</f>
        <v>0</v>
      </c>
      <c r="O87" s="61"/>
      <c r="P87" s="67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3"/>
    </row>
    <row r="88" spans="1:65" ht="12.75" hidden="1">
      <c r="A88" s="110"/>
      <c r="B88" s="106"/>
      <c r="C88" s="104"/>
      <c r="D88" s="52">
        <v>2</v>
      </c>
      <c r="E88" s="53">
        <f t="shared" si="8"/>
        <v>0</v>
      </c>
      <c r="F88" s="53">
        <f t="shared" si="9"/>
        <v>0</v>
      </c>
      <c r="G88" s="53">
        <f t="shared" si="10"/>
        <v>501</v>
      </c>
      <c r="H88" s="102"/>
      <c r="I88" s="102"/>
      <c r="J88" s="102"/>
      <c r="K88" s="102"/>
      <c r="L88" s="60">
        <f t="shared" si="11"/>
        <v>0</v>
      </c>
      <c r="M88" s="99"/>
      <c r="N88" s="97"/>
      <c r="O88" s="61"/>
      <c r="P88" s="63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4"/>
    </row>
    <row r="89" spans="1:65" ht="12.75" hidden="1">
      <c r="A89" s="110"/>
      <c r="B89" s="106"/>
      <c r="C89" s="104"/>
      <c r="D89" s="52">
        <v>3</v>
      </c>
      <c r="E89" s="53">
        <f t="shared" si="8"/>
        <v>0</v>
      </c>
      <c r="F89" s="53">
        <f t="shared" si="9"/>
        <v>0</v>
      </c>
      <c r="G89" s="53">
        <f t="shared" si="10"/>
        <v>501</v>
      </c>
      <c r="H89" s="102"/>
      <c r="I89" s="102"/>
      <c r="J89" s="102"/>
      <c r="K89" s="102"/>
      <c r="L89" s="60">
        <f t="shared" si="11"/>
        <v>0</v>
      </c>
      <c r="M89" s="99"/>
      <c r="N89" s="97"/>
      <c r="O89" s="61"/>
      <c r="P89" s="63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4"/>
    </row>
    <row r="90" spans="1:65" ht="12.75" hidden="1">
      <c r="A90" s="110"/>
      <c r="B90" s="106"/>
      <c r="C90" s="104"/>
      <c r="D90" s="52">
        <v>4</v>
      </c>
      <c r="E90" s="53">
        <f t="shared" si="8"/>
        <v>0</v>
      </c>
      <c r="F90" s="53">
        <f t="shared" si="9"/>
        <v>0</v>
      </c>
      <c r="G90" s="53">
        <f t="shared" si="10"/>
        <v>501</v>
      </c>
      <c r="H90" s="102"/>
      <c r="I90" s="102"/>
      <c r="J90" s="102"/>
      <c r="K90" s="102"/>
      <c r="L90" s="60">
        <f t="shared" si="11"/>
        <v>0</v>
      </c>
      <c r="M90" s="99"/>
      <c r="N90" s="97"/>
      <c r="O90" s="61"/>
      <c r="P90" s="63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4"/>
    </row>
    <row r="91" spans="1:65" ht="12.75" hidden="1">
      <c r="A91" s="110"/>
      <c r="B91" s="106"/>
      <c r="C91" s="104"/>
      <c r="D91" s="52">
        <v>5</v>
      </c>
      <c r="E91" s="53">
        <f t="shared" si="8"/>
        <v>0</v>
      </c>
      <c r="F91" s="53">
        <f t="shared" si="9"/>
        <v>0</v>
      </c>
      <c r="G91" s="53">
        <f t="shared" si="10"/>
        <v>501</v>
      </c>
      <c r="H91" s="102"/>
      <c r="I91" s="102"/>
      <c r="J91" s="102"/>
      <c r="K91" s="102"/>
      <c r="L91" s="60">
        <f t="shared" si="11"/>
        <v>0</v>
      </c>
      <c r="M91" s="99"/>
      <c r="N91" s="97"/>
      <c r="O91" s="61"/>
      <c r="P91" s="63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4"/>
    </row>
    <row r="92" spans="1:65" ht="12.75" hidden="1">
      <c r="A92" s="110"/>
      <c r="B92" s="106"/>
      <c r="C92" s="104"/>
      <c r="D92" s="52">
        <v>6</v>
      </c>
      <c r="E92" s="53">
        <f t="shared" si="8"/>
        <v>0</v>
      </c>
      <c r="F92" s="53">
        <f t="shared" si="9"/>
        <v>0</v>
      </c>
      <c r="G92" s="53">
        <f t="shared" si="10"/>
        <v>501</v>
      </c>
      <c r="H92" s="102"/>
      <c r="I92" s="102"/>
      <c r="J92" s="102"/>
      <c r="K92" s="102"/>
      <c r="L92" s="60">
        <f t="shared" si="11"/>
        <v>0</v>
      </c>
      <c r="M92" s="99"/>
      <c r="N92" s="97"/>
      <c r="O92" s="61"/>
      <c r="P92" s="63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4"/>
    </row>
    <row r="93" spans="1:65" ht="12.75" hidden="1">
      <c r="A93" s="110"/>
      <c r="B93" s="106"/>
      <c r="C93" s="105"/>
      <c r="D93" s="54">
        <v>7</v>
      </c>
      <c r="E93" s="54">
        <f t="shared" si="8"/>
        <v>0</v>
      </c>
      <c r="F93" s="54">
        <f t="shared" si="9"/>
        <v>0</v>
      </c>
      <c r="G93" s="54">
        <f t="shared" si="10"/>
        <v>501</v>
      </c>
      <c r="H93" s="103"/>
      <c r="I93" s="103"/>
      <c r="J93" s="103"/>
      <c r="K93" s="103"/>
      <c r="L93" s="64">
        <f t="shared" si="11"/>
        <v>0</v>
      </c>
      <c r="M93" s="100"/>
      <c r="N93" s="98"/>
      <c r="O93" s="65"/>
      <c r="P93" s="66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5"/>
    </row>
    <row r="94" spans="1:65" ht="12.75" hidden="1">
      <c r="A94" s="110"/>
      <c r="B94" s="106" t="s">
        <v>17</v>
      </c>
      <c r="C94" s="104">
        <f>VLOOKUP('Match Log'!B94,MensADraw,4,FALSE)</f>
        <v>0</v>
      </c>
      <c r="D94" s="52">
        <v>1</v>
      </c>
      <c r="E94" s="53">
        <f t="shared" si="8"/>
        <v>0</v>
      </c>
      <c r="F94" s="53">
        <f t="shared" si="9"/>
        <v>0</v>
      </c>
      <c r="G94" s="53">
        <f t="shared" si="10"/>
        <v>501</v>
      </c>
      <c r="H94" s="101">
        <f>COUNTIF(P94:BM100,"&gt;=100")-SUM(I94:J100)</f>
        <v>0</v>
      </c>
      <c r="I94" s="101">
        <f>COUNTIF(P94:BM100,"&gt;=140")-J94</f>
        <v>0</v>
      </c>
      <c r="J94" s="101">
        <f>COUNTIF(P94:BM100,"=180")</f>
        <v>0</v>
      </c>
      <c r="K94" s="101">
        <f>COUNTIF(P94:BM100,"&gt;=100")</f>
        <v>0</v>
      </c>
      <c r="L94" s="60">
        <f t="shared" si="11"/>
        <v>0</v>
      </c>
      <c r="M94" s="99">
        <f>ROUND(IF(SUM(E94:E100)=0,0,(E94*L94+E95*L95+E96*L96+E97*L97+E98*L98+E99*L99+E100*L100)/SUM(E94:E100)),2)</f>
        <v>0</v>
      </c>
      <c r="N94" s="96">
        <f>ROUND(M94,2)+ROUND(N87,2)</f>
        <v>0</v>
      </c>
      <c r="O94" s="61"/>
      <c r="P94" s="67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3"/>
    </row>
    <row r="95" spans="1:65" ht="12.75" hidden="1">
      <c r="A95" s="110"/>
      <c r="B95" s="106"/>
      <c r="C95" s="104"/>
      <c r="D95" s="52">
        <v>2</v>
      </c>
      <c r="E95" s="53">
        <f t="shared" si="8"/>
        <v>0</v>
      </c>
      <c r="F95" s="53">
        <f t="shared" si="9"/>
        <v>0</v>
      </c>
      <c r="G95" s="53">
        <f t="shared" si="10"/>
        <v>501</v>
      </c>
      <c r="H95" s="102"/>
      <c r="I95" s="102"/>
      <c r="J95" s="102"/>
      <c r="K95" s="102"/>
      <c r="L95" s="60">
        <f t="shared" si="11"/>
        <v>0</v>
      </c>
      <c r="M95" s="99"/>
      <c r="N95" s="97"/>
      <c r="O95" s="61"/>
      <c r="P95" s="67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3"/>
    </row>
    <row r="96" spans="1:65" ht="12.75" hidden="1">
      <c r="A96" s="110"/>
      <c r="B96" s="106"/>
      <c r="C96" s="104"/>
      <c r="D96" s="52">
        <v>3</v>
      </c>
      <c r="E96" s="53">
        <f t="shared" si="8"/>
        <v>0</v>
      </c>
      <c r="F96" s="53">
        <f t="shared" si="9"/>
        <v>0</v>
      </c>
      <c r="G96" s="53">
        <f t="shared" si="10"/>
        <v>501</v>
      </c>
      <c r="H96" s="102"/>
      <c r="I96" s="102"/>
      <c r="J96" s="102"/>
      <c r="K96" s="102"/>
      <c r="L96" s="64">
        <f t="shared" si="11"/>
        <v>0</v>
      </c>
      <c r="M96" s="99"/>
      <c r="N96" s="97"/>
      <c r="O96" s="61"/>
      <c r="P96" s="67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3"/>
    </row>
    <row r="97" spans="1:65" ht="12.75" hidden="1">
      <c r="A97" s="110"/>
      <c r="B97" s="106"/>
      <c r="C97" s="104"/>
      <c r="D97" s="52">
        <v>4</v>
      </c>
      <c r="E97" s="53">
        <f t="shared" si="8"/>
        <v>0</v>
      </c>
      <c r="F97" s="53">
        <f t="shared" si="9"/>
        <v>0</v>
      </c>
      <c r="G97" s="53">
        <f t="shared" si="10"/>
        <v>501</v>
      </c>
      <c r="H97" s="102"/>
      <c r="I97" s="102"/>
      <c r="J97" s="102"/>
      <c r="K97" s="102"/>
      <c r="L97" s="60">
        <f t="shared" si="11"/>
        <v>0</v>
      </c>
      <c r="M97" s="99"/>
      <c r="N97" s="97"/>
      <c r="O97" s="61"/>
      <c r="P97" s="63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4"/>
    </row>
    <row r="98" spans="1:65" ht="12.75" hidden="1">
      <c r="A98" s="110"/>
      <c r="B98" s="106"/>
      <c r="C98" s="104"/>
      <c r="D98" s="52">
        <v>5</v>
      </c>
      <c r="E98" s="53">
        <f t="shared" si="8"/>
        <v>0</v>
      </c>
      <c r="F98" s="53">
        <f t="shared" si="9"/>
        <v>0</v>
      </c>
      <c r="G98" s="53">
        <f t="shared" si="10"/>
        <v>501</v>
      </c>
      <c r="H98" s="102"/>
      <c r="I98" s="102"/>
      <c r="J98" s="102"/>
      <c r="K98" s="102"/>
      <c r="L98" s="60">
        <f t="shared" si="11"/>
        <v>0</v>
      </c>
      <c r="M98" s="99"/>
      <c r="N98" s="97"/>
      <c r="O98" s="61"/>
      <c r="P98" s="63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4"/>
    </row>
    <row r="99" spans="1:65" ht="12.75" hidden="1">
      <c r="A99" s="110"/>
      <c r="B99" s="106"/>
      <c r="C99" s="104"/>
      <c r="D99" s="52">
        <v>6</v>
      </c>
      <c r="E99" s="53">
        <f t="shared" si="8"/>
        <v>0</v>
      </c>
      <c r="F99" s="53">
        <f t="shared" si="9"/>
        <v>0</v>
      </c>
      <c r="G99" s="53">
        <f t="shared" si="10"/>
        <v>501</v>
      </c>
      <c r="H99" s="102"/>
      <c r="I99" s="102"/>
      <c r="J99" s="102"/>
      <c r="K99" s="102"/>
      <c r="L99" s="60">
        <f t="shared" si="11"/>
        <v>0</v>
      </c>
      <c r="M99" s="99"/>
      <c r="N99" s="97"/>
      <c r="O99" s="61"/>
      <c r="P99" s="63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4"/>
    </row>
    <row r="100" spans="1:65" ht="12.75" hidden="1">
      <c r="A100" s="110"/>
      <c r="B100" s="106"/>
      <c r="C100" s="105"/>
      <c r="D100" s="54">
        <v>7</v>
      </c>
      <c r="E100" s="54">
        <f t="shared" si="8"/>
        <v>0</v>
      </c>
      <c r="F100" s="54">
        <f t="shared" si="9"/>
        <v>0</v>
      </c>
      <c r="G100" s="54">
        <f t="shared" si="10"/>
        <v>501</v>
      </c>
      <c r="H100" s="103"/>
      <c r="I100" s="103"/>
      <c r="J100" s="103"/>
      <c r="K100" s="103"/>
      <c r="L100" s="64">
        <f t="shared" si="11"/>
        <v>0</v>
      </c>
      <c r="M100" s="100"/>
      <c r="N100" s="98"/>
      <c r="O100" s="65"/>
      <c r="P100" s="66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5"/>
    </row>
    <row r="101" spans="1:65" ht="12.75" hidden="1">
      <c r="A101" s="110"/>
      <c r="B101" s="106" t="s">
        <v>35</v>
      </c>
      <c r="C101" s="104" t="e">
        <f>VLOOKUP('Match Log'!B101,MensADraw,4,FALSE)</f>
        <v>#N/A</v>
      </c>
      <c r="D101" s="52">
        <v>1</v>
      </c>
      <c r="E101" s="53">
        <f t="shared" si="8"/>
        <v>0</v>
      </c>
      <c r="F101" s="53">
        <f t="shared" si="9"/>
        <v>0</v>
      </c>
      <c r="G101" s="53">
        <f t="shared" si="10"/>
        <v>501</v>
      </c>
      <c r="H101" s="101">
        <f>COUNTIF(P101:BM107,"&gt;=100")-SUM(I101:J107)</f>
        <v>0</v>
      </c>
      <c r="I101" s="101">
        <f>COUNTIF(P101:BM107,"&gt;=140")-J101</f>
        <v>0</v>
      </c>
      <c r="J101" s="101">
        <f>COUNTIF(P101:BM107,"=180")</f>
        <v>0</v>
      </c>
      <c r="K101" s="101">
        <f>COUNTIF(P101:BM107,"&gt;=100")</f>
        <v>0</v>
      </c>
      <c r="L101" s="60">
        <f t="shared" si="11"/>
        <v>0</v>
      </c>
      <c r="M101" s="99">
        <f>ROUND(IF(SUM(E101:E107)=0,0,(E101*L101+E102*L102+E103*L103+E104*L104+E105*L105+E106*L106+E107*L107)/SUM(E101:E107)),2)</f>
        <v>0</v>
      </c>
      <c r="N101" s="96">
        <f>ROUND(M101,2)+ROUND(N94,2)</f>
        <v>0</v>
      </c>
      <c r="O101" s="61"/>
      <c r="P101" s="67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3"/>
    </row>
    <row r="102" spans="1:65" ht="12.75" hidden="1">
      <c r="A102" s="110"/>
      <c r="B102" s="106"/>
      <c r="C102" s="104"/>
      <c r="D102" s="52">
        <v>2</v>
      </c>
      <c r="E102" s="53">
        <f t="shared" si="8"/>
        <v>0</v>
      </c>
      <c r="F102" s="53">
        <f t="shared" si="9"/>
        <v>0</v>
      </c>
      <c r="G102" s="53">
        <f t="shared" si="10"/>
        <v>501</v>
      </c>
      <c r="H102" s="102"/>
      <c r="I102" s="102"/>
      <c r="J102" s="102"/>
      <c r="K102" s="102"/>
      <c r="L102" s="60">
        <f aca="true" t="shared" si="12" ref="L102:L107">IF(E102=0,0,(501-G102)/E102)</f>
        <v>0</v>
      </c>
      <c r="M102" s="99"/>
      <c r="N102" s="97"/>
      <c r="O102" s="61"/>
      <c r="P102" s="63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4"/>
    </row>
    <row r="103" spans="1:65" ht="12.75" hidden="1">
      <c r="A103" s="110"/>
      <c r="B103" s="106"/>
      <c r="C103" s="104"/>
      <c r="D103" s="52">
        <v>3</v>
      </c>
      <c r="E103" s="53">
        <f t="shared" si="8"/>
        <v>0</v>
      </c>
      <c r="F103" s="53">
        <f t="shared" si="9"/>
        <v>0</v>
      </c>
      <c r="G103" s="53">
        <f t="shared" si="10"/>
        <v>501</v>
      </c>
      <c r="H103" s="102"/>
      <c r="I103" s="102"/>
      <c r="J103" s="102"/>
      <c r="K103" s="102"/>
      <c r="L103" s="60">
        <f t="shared" si="12"/>
        <v>0</v>
      </c>
      <c r="M103" s="99"/>
      <c r="N103" s="97"/>
      <c r="O103" s="61"/>
      <c r="P103" s="63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4"/>
    </row>
    <row r="104" spans="1:65" ht="12.75" hidden="1">
      <c r="A104" s="110"/>
      <c r="B104" s="106"/>
      <c r="C104" s="104"/>
      <c r="D104" s="52">
        <v>4</v>
      </c>
      <c r="E104" s="53">
        <f t="shared" si="8"/>
        <v>0</v>
      </c>
      <c r="F104" s="53">
        <f t="shared" si="9"/>
        <v>0</v>
      </c>
      <c r="G104" s="53">
        <f t="shared" si="10"/>
        <v>501</v>
      </c>
      <c r="H104" s="102"/>
      <c r="I104" s="102"/>
      <c r="J104" s="102"/>
      <c r="K104" s="102"/>
      <c r="L104" s="60">
        <f t="shared" si="12"/>
        <v>0</v>
      </c>
      <c r="M104" s="99"/>
      <c r="N104" s="97"/>
      <c r="O104" s="61"/>
      <c r="P104" s="63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4"/>
    </row>
    <row r="105" spans="1:65" ht="12.75" hidden="1">
      <c r="A105" s="110"/>
      <c r="B105" s="106"/>
      <c r="C105" s="104"/>
      <c r="D105" s="52">
        <v>5</v>
      </c>
      <c r="E105" s="53">
        <f t="shared" si="8"/>
        <v>0</v>
      </c>
      <c r="F105" s="53">
        <f t="shared" si="9"/>
        <v>0</v>
      </c>
      <c r="G105" s="53">
        <f t="shared" si="10"/>
        <v>501</v>
      </c>
      <c r="H105" s="102"/>
      <c r="I105" s="102"/>
      <c r="J105" s="102"/>
      <c r="K105" s="102"/>
      <c r="L105" s="60">
        <f t="shared" si="12"/>
        <v>0</v>
      </c>
      <c r="M105" s="99"/>
      <c r="N105" s="97"/>
      <c r="O105" s="61"/>
      <c r="P105" s="63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4"/>
    </row>
    <row r="106" spans="1:65" ht="12.75" hidden="1">
      <c r="A106" s="110"/>
      <c r="B106" s="106"/>
      <c r="C106" s="104"/>
      <c r="D106" s="52">
        <v>6</v>
      </c>
      <c r="E106" s="53">
        <f t="shared" si="8"/>
        <v>0</v>
      </c>
      <c r="F106" s="53">
        <f t="shared" si="9"/>
        <v>0</v>
      </c>
      <c r="G106" s="53">
        <f t="shared" si="10"/>
        <v>501</v>
      </c>
      <c r="H106" s="102"/>
      <c r="I106" s="102"/>
      <c r="J106" s="102"/>
      <c r="K106" s="102"/>
      <c r="L106" s="60">
        <f t="shared" si="12"/>
        <v>0</v>
      </c>
      <c r="M106" s="99"/>
      <c r="N106" s="97"/>
      <c r="O106" s="61"/>
      <c r="P106" s="63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4"/>
    </row>
    <row r="107" spans="1:65" ht="12.75" hidden="1">
      <c r="A107" s="110"/>
      <c r="B107" s="106"/>
      <c r="C107" s="105"/>
      <c r="D107" s="54">
        <v>7</v>
      </c>
      <c r="E107" s="54">
        <f t="shared" si="8"/>
        <v>0</v>
      </c>
      <c r="F107" s="54">
        <f t="shared" si="9"/>
        <v>0</v>
      </c>
      <c r="G107" s="54">
        <f t="shared" si="10"/>
        <v>501</v>
      </c>
      <c r="H107" s="103"/>
      <c r="I107" s="103"/>
      <c r="J107" s="103"/>
      <c r="K107" s="103"/>
      <c r="L107" s="68">
        <f t="shared" si="12"/>
        <v>0</v>
      </c>
      <c r="M107" s="100"/>
      <c r="N107" s="98"/>
      <c r="O107" s="65"/>
      <c r="P107" s="66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5"/>
    </row>
  </sheetData>
  <sheetProtection password="87AD" sheet="1" objects="1" scenarios="1"/>
  <mergeCells count="118">
    <mergeCell ref="C3:K3"/>
    <mergeCell ref="M3:N3"/>
    <mergeCell ref="C57:K57"/>
    <mergeCell ref="M57:N57"/>
    <mergeCell ref="A5:A53"/>
    <mergeCell ref="A59:A107"/>
    <mergeCell ref="B5:B11"/>
    <mergeCell ref="B12:B18"/>
    <mergeCell ref="B19:B25"/>
    <mergeCell ref="B26:B32"/>
    <mergeCell ref="B33:B39"/>
    <mergeCell ref="B40:B46"/>
    <mergeCell ref="B47:B53"/>
    <mergeCell ref="B59:B65"/>
    <mergeCell ref="B66:B72"/>
    <mergeCell ref="B73:B79"/>
    <mergeCell ref="B80:B86"/>
    <mergeCell ref="B87:B93"/>
    <mergeCell ref="B94:B100"/>
    <mergeCell ref="B101:B107"/>
    <mergeCell ref="C5:C11"/>
    <mergeCell ref="C12:C18"/>
    <mergeCell ref="C19:C25"/>
    <mergeCell ref="C26:C32"/>
    <mergeCell ref="C33:C39"/>
    <mergeCell ref="C40:C46"/>
    <mergeCell ref="C47:C53"/>
    <mergeCell ref="C59:C65"/>
    <mergeCell ref="C66:C72"/>
    <mergeCell ref="C73:C79"/>
    <mergeCell ref="C80:C86"/>
    <mergeCell ref="C87:C93"/>
    <mergeCell ref="C94:C100"/>
    <mergeCell ref="C101:C107"/>
    <mergeCell ref="H5:H11"/>
    <mergeCell ref="H12:H18"/>
    <mergeCell ref="H19:H25"/>
    <mergeCell ref="H26:H32"/>
    <mergeCell ref="H33:H39"/>
    <mergeCell ref="H40:H46"/>
    <mergeCell ref="H47:H53"/>
    <mergeCell ref="H59:H65"/>
    <mergeCell ref="H66:H72"/>
    <mergeCell ref="H73:H79"/>
    <mergeCell ref="H80:H86"/>
    <mergeCell ref="H87:H93"/>
    <mergeCell ref="H94:H100"/>
    <mergeCell ref="H101:H107"/>
    <mergeCell ref="I5:I11"/>
    <mergeCell ref="I12:I18"/>
    <mergeCell ref="I19:I25"/>
    <mergeCell ref="I26:I32"/>
    <mergeCell ref="I33:I39"/>
    <mergeCell ref="I40:I46"/>
    <mergeCell ref="I47:I53"/>
    <mergeCell ref="I59:I65"/>
    <mergeCell ref="I66:I72"/>
    <mergeCell ref="I73:I79"/>
    <mergeCell ref="I80:I86"/>
    <mergeCell ref="I87:I93"/>
    <mergeCell ref="I94:I100"/>
    <mergeCell ref="I101:I107"/>
    <mergeCell ref="J5:J11"/>
    <mergeCell ref="J12:J18"/>
    <mergeCell ref="J19:J25"/>
    <mergeCell ref="J26:J32"/>
    <mergeCell ref="J33:J39"/>
    <mergeCell ref="J40:J46"/>
    <mergeCell ref="J47:J53"/>
    <mergeCell ref="J59:J65"/>
    <mergeCell ref="J66:J72"/>
    <mergeCell ref="J73:J79"/>
    <mergeCell ref="J80:J86"/>
    <mergeCell ref="J87:J93"/>
    <mergeCell ref="J94:J100"/>
    <mergeCell ref="J101:J107"/>
    <mergeCell ref="K5:K11"/>
    <mergeCell ref="K12:K18"/>
    <mergeCell ref="K19:K25"/>
    <mergeCell ref="K26:K32"/>
    <mergeCell ref="K33:K39"/>
    <mergeCell ref="K40:K46"/>
    <mergeCell ref="K47:K53"/>
    <mergeCell ref="K59:K65"/>
    <mergeCell ref="K66:K72"/>
    <mergeCell ref="K73:K79"/>
    <mergeCell ref="K80:K86"/>
    <mergeCell ref="K87:K93"/>
    <mergeCell ref="K94:K100"/>
    <mergeCell ref="K101:K107"/>
    <mergeCell ref="M5:M11"/>
    <mergeCell ref="M12:M18"/>
    <mergeCell ref="M19:M25"/>
    <mergeCell ref="M26:M32"/>
    <mergeCell ref="M33:M39"/>
    <mergeCell ref="M40:M46"/>
    <mergeCell ref="M47:M53"/>
    <mergeCell ref="M59:M65"/>
    <mergeCell ref="M66:M72"/>
    <mergeCell ref="M73:M79"/>
    <mergeCell ref="M80:M86"/>
    <mergeCell ref="M87:M93"/>
    <mergeCell ref="M94:M100"/>
    <mergeCell ref="M101:M107"/>
    <mergeCell ref="N5:N11"/>
    <mergeCell ref="N12:N18"/>
    <mergeCell ref="N19:N25"/>
    <mergeCell ref="N26:N32"/>
    <mergeCell ref="N33:N39"/>
    <mergeCell ref="N40:N46"/>
    <mergeCell ref="N94:N100"/>
    <mergeCell ref="N101:N107"/>
    <mergeCell ref="N47:N53"/>
    <mergeCell ref="N59:N65"/>
    <mergeCell ref="N66:N72"/>
    <mergeCell ref="N73:N79"/>
    <mergeCell ref="N80:N86"/>
    <mergeCell ref="N87:N93"/>
  </mergeCells>
  <conditionalFormatting sqref="D5 D47 N5:N53 N59:N107 D49 D51 D53 D103 D105 D107 D12 D19 D26 D33 D40 D98 D100:D101 D89 D91 D93:D96 D82 D84 D86:D87 D75 D77 D79:D80 D68 D70 D72:D73 D61 D63 D65:D66 D59">
    <cfRule type="expression" priority="1" dxfId="0" stopIfTrue="1">
      <formula>'Match Log'!#REF!=0</formula>
    </cfRule>
  </conditionalFormatting>
  <conditionalFormatting sqref="D10 D64 D71 D78 D85 D92 D99 D17 D24 D31 D38 D45">
    <cfRule type="expression" priority="1" dxfId="0" stopIfTrue="1">
      <formula>'Match Log'!#REF!=0</formula>
    </cfRule>
  </conditionalFormatting>
  <conditionalFormatting sqref="P59:BM107 T5:BM53 P6:S53">
    <cfRule type="cellIs" priority="1" dxfId="84" operator="between" stopIfTrue="1">
      <formula>100</formula>
      <formula>179</formula>
    </cfRule>
    <cfRule type="cellIs" priority="2" dxfId="5" operator="equal" stopIfTrue="1">
      <formula>180</formula>
    </cfRule>
  </conditionalFormatting>
  <conditionalFormatting sqref="C59:C107 H94:K96 H59:K59 H66:K66 H73:K73 H80:K80 H87:K87 H101:K101 H5:K5 H12:K12 H19:K19 H26:K26 H33:K33 H40:K40 H47:K47 C5:C53 E5:F53 L5:M53 E59:F107 L59:M107">
    <cfRule type="cellIs" priority="1" dxfId="0" operator="equal" stopIfTrue="1">
      <formula>0</formula>
    </cfRule>
  </conditionalFormatting>
  <conditionalFormatting sqref="G5:G53 G59:G107">
    <cfRule type="cellIs" priority="1" dxfId="0" operator="equal" stopIfTrue="1">
      <formula>501</formula>
    </cfRule>
  </conditionalFormatting>
  <conditionalFormatting sqref="P5:S5">
    <cfRule type="cellIs" priority="1" dxfId="84" operator="between" stopIfTrue="1">
      <formula>100</formula>
      <formula>176</formula>
    </cfRule>
    <cfRule type="cellIs" priority="2" dxfId="5" operator="greaterThanOrEqual" stopIfTrue="1">
      <formula>177</formula>
    </cfRule>
  </conditionalFormatting>
  <printOptions/>
  <pageMargins left="0.75" right="0.75" top="1" bottom="1" header="0.5" footer="0.5"/>
  <pageSetup horizontalDpi="600" verticalDpi="600"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16"/>
  <sheetViews>
    <sheetView zoomScale="110" zoomScaleNormal="110" zoomScalePageLayoutView="0" workbookViewId="0" topLeftCell="A1">
      <selection activeCell="N18" sqref="N18"/>
    </sheetView>
  </sheetViews>
  <sheetFormatPr defaultColWidth="11.421875" defaultRowHeight="12.75"/>
  <cols>
    <col min="1" max="1" width="6.7109375" style="31" customWidth="1"/>
    <col min="2" max="2" width="24.7109375" style="31" customWidth="1"/>
    <col min="3" max="7" width="5.7109375" style="31" customWidth="1"/>
    <col min="8" max="8" width="11.421875" style="31" customWidth="1"/>
    <col min="9" max="9" width="24.7109375" style="31" customWidth="1"/>
    <col min="10" max="14" width="5.7109375" style="31" customWidth="1"/>
    <col min="15" max="16384" width="11.421875" style="31" customWidth="1"/>
  </cols>
  <sheetData>
    <row r="1" ht="18.75">
      <c r="A1" s="32" t="s">
        <v>37</v>
      </c>
    </row>
    <row r="3" spans="1:15" ht="12.75" customHeight="1">
      <c r="A3" s="111" t="s">
        <v>38</v>
      </c>
      <c r="B3" s="33" t="str">
        <f>'Master Draw'!B3</f>
        <v>Wells</v>
      </c>
      <c r="C3" s="111" t="s">
        <v>39</v>
      </c>
      <c r="D3" s="111" t="s">
        <v>40</v>
      </c>
      <c r="E3" s="111" t="s">
        <v>28</v>
      </c>
      <c r="F3" s="111" t="s">
        <v>29</v>
      </c>
      <c r="G3" s="111">
        <v>180</v>
      </c>
      <c r="H3" s="111" t="s">
        <v>41</v>
      </c>
      <c r="I3" s="33" t="str">
        <f>'Master Draw'!D3</f>
        <v>Bath &amp; Bristol</v>
      </c>
      <c r="J3" s="111" t="s">
        <v>39</v>
      </c>
      <c r="K3" s="111" t="s">
        <v>40</v>
      </c>
      <c r="L3" s="111" t="s">
        <v>28</v>
      </c>
      <c r="M3" s="111" t="s">
        <v>29</v>
      </c>
      <c r="N3" s="111">
        <v>180</v>
      </c>
      <c r="O3" s="111" t="s">
        <v>41</v>
      </c>
    </row>
    <row r="4" spans="1:15" ht="12.75">
      <c r="A4" s="112"/>
      <c r="B4" s="34" t="s">
        <v>23</v>
      </c>
      <c r="C4" s="112"/>
      <c r="D4" s="112"/>
      <c r="E4" s="112"/>
      <c r="F4" s="112"/>
      <c r="G4" s="112"/>
      <c r="H4" s="112"/>
      <c r="I4" s="34" t="s">
        <v>23</v>
      </c>
      <c r="J4" s="112"/>
      <c r="K4" s="112"/>
      <c r="L4" s="112"/>
      <c r="M4" s="112"/>
      <c r="N4" s="112"/>
      <c r="O4" s="112"/>
    </row>
    <row r="5" spans="1:15" ht="12.75">
      <c r="A5" s="35">
        <v>1</v>
      </c>
      <c r="B5" s="36">
        <f>'Master Draw'!B4</f>
        <v>0</v>
      </c>
      <c r="C5" s="37">
        <f>COUNT('Match Log'!O5:O11)</f>
        <v>0</v>
      </c>
      <c r="D5" s="37">
        <f>'Match Log'!K5</f>
        <v>0</v>
      </c>
      <c r="E5" s="37">
        <f>'Match Log'!H5</f>
        <v>0</v>
      </c>
      <c r="F5" s="37">
        <f>'Match Log'!I5</f>
        <v>0</v>
      </c>
      <c r="G5" s="37">
        <f>'Match Log'!J5</f>
        <v>0</v>
      </c>
      <c r="H5" s="38">
        <f>'Match Log'!M5</f>
        <v>0</v>
      </c>
      <c r="I5" s="36">
        <f>'Master Draw'!D4</f>
        <v>0</v>
      </c>
      <c r="J5" s="37">
        <f>COUNT('Match Log'!O59:O65)</f>
        <v>0</v>
      </c>
      <c r="K5" s="37">
        <f>'Match Log'!K59</f>
        <v>0</v>
      </c>
      <c r="L5" s="37">
        <f>'Match Log'!H59</f>
        <v>0</v>
      </c>
      <c r="M5" s="37">
        <f>'Match Log'!I59</f>
        <v>0</v>
      </c>
      <c r="N5" s="37">
        <f>'Match Log'!J59</f>
        <v>0</v>
      </c>
      <c r="O5" s="38">
        <f>'Match Log'!M59</f>
        <v>0</v>
      </c>
    </row>
    <row r="6" spans="1:15" ht="12.75">
      <c r="A6" s="39">
        <v>2</v>
      </c>
      <c r="B6" s="40">
        <f>'Master Draw'!B5</f>
        <v>0</v>
      </c>
      <c r="C6" s="41">
        <f>COUNT('Match Log'!O12:O18)</f>
        <v>0</v>
      </c>
      <c r="D6" s="41">
        <f>'Match Log'!K12</f>
        <v>0</v>
      </c>
      <c r="E6" s="41">
        <f>'Match Log'!H12</f>
        <v>0</v>
      </c>
      <c r="F6" s="41">
        <f>'Match Log'!I12</f>
        <v>0</v>
      </c>
      <c r="G6" s="41">
        <f>'Match Log'!J12</f>
        <v>0</v>
      </c>
      <c r="H6" s="42">
        <f>'Match Log'!M12</f>
        <v>0</v>
      </c>
      <c r="I6" s="40">
        <f>'Master Draw'!D5</f>
        <v>0</v>
      </c>
      <c r="J6" s="41">
        <f>COUNT('Match Log'!O66:O72)</f>
        <v>0</v>
      </c>
      <c r="K6" s="41">
        <f>'Match Log'!K66</f>
        <v>0</v>
      </c>
      <c r="L6" s="41">
        <f>'Match Log'!H66</f>
        <v>0</v>
      </c>
      <c r="M6" s="41">
        <f>'Match Log'!I66</f>
        <v>0</v>
      </c>
      <c r="N6" s="41">
        <f>'Match Log'!J66</f>
        <v>0</v>
      </c>
      <c r="O6" s="42">
        <f>'Match Log'!M66</f>
        <v>0</v>
      </c>
    </row>
    <row r="7" spans="1:15" ht="12.75">
      <c r="A7" s="39">
        <v>3</v>
      </c>
      <c r="B7" s="40">
        <f>'Master Draw'!B6</f>
        <v>0</v>
      </c>
      <c r="C7" s="41">
        <f>COUNT('Match Log'!O19:O25)</f>
        <v>0</v>
      </c>
      <c r="D7" s="41">
        <f>'Match Log'!K19</f>
        <v>0</v>
      </c>
      <c r="E7" s="41">
        <f>'Match Log'!H19</f>
        <v>0</v>
      </c>
      <c r="F7" s="41">
        <f>'Match Log'!I19</f>
        <v>0</v>
      </c>
      <c r="G7" s="41">
        <f>'Match Log'!J19</f>
        <v>0</v>
      </c>
      <c r="H7" s="42">
        <f>'Match Log'!M19</f>
        <v>0</v>
      </c>
      <c r="I7" s="40">
        <f>'Master Draw'!D6</f>
        <v>0</v>
      </c>
      <c r="J7" s="41">
        <f>COUNT('Match Log'!O73:O79)</f>
        <v>0</v>
      </c>
      <c r="K7" s="41">
        <f>'Match Log'!K73</f>
        <v>0</v>
      </c>
      <c r="L7" s="41">
        <f>'Match Log'!H73</f>
        <v>0</v>
      </c>
      <c r="M7" s="41">
        <f>'Match Log'!I73</f>
        <v>0</v>
      </c>
      <c r="N7" s="41">
        <f>'Match Log'!J73</f>
        <v>0</v>
      </c>
      <c r="O7" s="42">
        <f>'Match Log'!M73</f>
        <v>0</v>
      </c>
    </row>
    <row r="8" spans="1:15" ht="12.75">
      <c r="A8" s="39">
        <v>4</v>
      </c>
      <c r="B8" s="40">
        <f>'Master Draw'!B7</f>
        <v>0</v>
      </c>
      <c r="C8" s="41">
        <f>COUNT('Match Log'!O26:O32)</f>
        <v>0</v>
      </c>
      <c r="D8" s="41">
        <f>'Match Log'!K26</f>
        <v>0</v>
      </c>
      <c r="E8" s="41">
        <f>'Match Log'!H26</f>
        <v>0</v>
      </c>
      <c r="F8" s="41">
        <f>'Match Log'!I26</f>
        <v>0</v>
      </c>
      <c r="G8" s="41">
        <f>'Match Log'!J26</f>
        <v>0</v>
      </c>
      <c r="H8" s="42">
        <f>'Match Log'!M26</f>
        <v>0</v>
      </c>
      <c r="I8" s="40">
        <f>'Master Draw'!D7</f>
        <v>0</v>
      </c>
      <c r="J8" s="41">
        <f>COUNT('Match Log'!O80:O86)</f>
        <v>0</v>
      </c>
      <c r="K8" s="41">
        <f>'Match Log'!K80</f>
        <v>0</v>
      </c>
      <c r="L8" s="41">
        <f>'Match Log'!H80</f>
        <v>0</v>
      </c>
      <c r="M8" s="41">
        <f>'Match Log'!I80</f>
        <v>0</v>
      </c>
      <c r="N8" s="41">
        <f>'Match Log'!J80</f>
        <v>0</v>
      </c>
      <c r="O8" s="42">
        <f>'Match Log'!M80</f>
        <v>0</v>
      </c>
    </row>
    <row r="9" spans="1:15" ht="12.75">
      <c r="A9" s="39">
        <v>5</v>
      </c>
      <c r="B9" s="40">
        <f>'Master Draw'!B8</f>
        <v>0</v>
      </c>
      <c r="C9" s="41">
        <f>COUNT('Match Log'!O33:O39)</f>
        <v>0</v>
      </c>
      <c r="D9" s="41">
        <f>'Match Log'!K33</f>
        <v>0</v>
      </c>
      <c r="E9" s="41">
        <f>'Match Log'!H33</f>
        <v>0</v>
      </c>
      <c r="F9" s="41">
        <f>'Match Log'!I33</f>
        <v>0</v>
      </c>
      <c r="G9" s="41">
        <f>'Match Log'!J33</f>
        <v>0</v>
      </c>
      <c r="H9" s="42">
        <f>'Match Log'!M33</f>
        <v>0</v>
      </c>
      <c r="I9" s="40">
        <f>'Master Draw'!D8</f>
        <v>0</v>
      </c>
      <c r="J9" s="41">
        <f>COUNT('Match Log'!O87:O93)</f>
        <v>0</v>
      </c>
      <c r="K9" s="41">
        <f>'Match Log'!K87</f>
        <v>0</v>
      </c>
      <c r="L9" s="41">
        <f>'Match Log'!H87</f>
        <v>0</v>
      </c>
      <c r="M9" s="41">
        <f>'Match Log'!I87</f>
        <v>0</v>
      </c>
      <c r="N9" s="41">
        <f>'Match Log'!J87</f>
        <v>0</v>
      </c>
      <c r="O9" s="42">
        <f>'Match Log'!M87</f>
        <v>0</v>
      </c>
    </row>
    <row r="10" spans="1:15" ht="12.75">
      <c r="A10" s="39">
        <v>6</v>
      </c>
      <c r="B10" s="40">
        <f>'Master Draw'!B9</f>
        <v>0</v>
      </c>
      <c r="C10" s="41">
        <f>COUNT('Match Log'!O40:O46)</f>
        <v>0</v>
      </c>
      <c r="D10" s="41">
        <f>'Match Log'!K40</f>
        <v>0</v>
      </c>
      <c r="E10" s="41">
        <f>'Match Log'!H40</f>
        <v>0</v>
      </c>
      <c r="F10" s="41">
        <f>'Match Log'!I40</f>
        <v>0</v>
      </c>
      <c r="G10" s="41">
        <f>'Match Log'!J40</f>
        <v>0</v>
      </c>
      <c r="H10" s="42">
        <f>'Match Log'!M40</f>
        <v>0</v>
      </c>
      <c r="I10" s="40">
        <f>'Master Draw'!D9</f>
        <v>0</v>
      </c>
      <c r="J10" s="41">
        <f>COUNT('Match Log'!O94:O100)</f>
        <v>0</v>
      </c>
      <c r="K10" s="41">
        <f>'Match Log'!K94</f>
        <v>0</v>
      </c>
      <c r="L10" s="41">
        <f>'Match Log'!H94</f>
        <v>0</v>
      </c>
      <c r="M10" s="41">
        <f>'Match Log'!I94</f>
        <v>0</v>
      </c>
      <c r="N10" s="41">
        <f>'Match Log'!J94</f>
        <v>0</v>
      </c>
      <c r="O10" s="42">
        <f>'Match Log'!M94</f>
        <v>0</v>
      </c>
    </row>
    <row r="11" spans="1:15" ht="12.75">
      <c r="A11" s="43"/>
      <c r="B11" s="44" t="s">
        <v>20</v>
      </c>
      <c r="C11" s="45">
        <f aca="true" t="shared" si="0" ref="C11:H11">SUM(C5:C10)</f>
        <v>0</v>
      </c>
      <c r="D11" s="45">
        <f t="shared" si="0"/>
        <v>0</v>
      </c>
      <c r="E11" s="45">
        <f t="shared" si="0"/>
        <v>0</v>
      </c>
      <c r="F11" s="45">
        <f t="shared" si="0"/>
        <v>0</v>
      </c>
      <c r="G11" s="45">
        <f t="shared" si="0"/>
        <v>0</v>
      </c>
      <c r="H11" s="46">
        <f t="shared" si="0"/>
        <v>0</v>
      </c>
      <c r="I11" s="44" t="s">
        <v>20</v>
      </c>
      <c r="J11" s="45">
        <f aca="true" t="shared" si="1" ref="J11:O11">SUM(J5:J10)</f>
        <v>0</v>
      </c>
      <c r="K11" s="45">
        <f t="shared" si="1"/>
        <v>0</v>
      </c>
      <c r="L11" s="45">
        <f t="shared" si="1"/>
        <v>0</v>
      </c>
      <c r="M11" s="45">
        <f t="shared" si="1"/>
        <v>0</v>
      </c>
      <c r="N11" s="45">
        <f t="shared" si="1"/>
        <v>0</v>
      </c>
      <c r="O11" s="46">
        <f t="shared" si="1"/>
        <v>0</v>
      </c>
    </row>
    <row r="12" spans="3:15" ht="12.75">
      <c r="C12" s="31" t="s">
        <v>42</v>
      </c>
      <c r="H12" s="46">
        <f>H11/7</f>
        <v>0</v>
      </c>
      <c r="J12" s="31" t="s">
        <v>42</v>
      </c>
      <c r="O12" s="46">
        <f>O11/7</f>
        <v>0</v>
      </c>
    </row>
    <row r="13" spans="3:15" ht="12.75">
      <c r="C13" s="31" t="s">
        <v>43</v>
      </c>
      <c r="H13" s="46" t="e">
        <f>SUM('Match Log'!P5:BM53)/SUM('Match Log'!E5:E53)</f>
        <v>#DIV/0!</v>
      </c>
      <c r="J13" s="31" t="s">
        <v>43</v>
      </c>
      <c r="O13" s="46" t="e">
        <f>SUM('Match Log'!P59:BM107)/SUM('Match Log'!E59:E107)</f>
        <v>#DIV/0!</v>
      </c>
    </row>
    <row r="16" ht="15">
      <c r="H16" s="47">
        <f>('Master Draw'!G4)</f>
        <v>42532</v>
      </c>
    </row>
  </sheetData>
  <sheetProtection password="EE51" sheet="1" objects="1" scenarios="1"/>
  <mergeCells count="13">
    <mergeCell ref="A3:A4"/>
    <mergeCell ref="C3:C4"/>
    <mergeCell ref="D3:D4"/>
    <mergeCell ref="E3:E4"/>
    <mergeCell ref="F3:F4"/>
    <mergeCell ref="G3:G4"/>
    <mergeCell ref="O3:O4"/>
    <mergeCell ref="H3:H4"/>
    <mergeCell ref="J3:J4"/>
    <mergeCell ref="K3:K4"/>
    <mergeCell ref="L3:L4"/>
    <mergeCell ref="M3:M4"/>
    <mergeCell ref="N3:N4"/>
  </mergeCells>
  <conditionalFormatting sqref="C5:H10">
    <cfRule type="expression" priority="1" dxfId="0" stopIfTrue="1">
      <formula>$B5=0</formula>
    </cfRule>
  </conditionalFormatting>
  <conditionalFormatting sqref="J5:O10">
    <cfRule type="expression" priority="1" dxfId="0" stopIfTrue="1">
      <formula>$I5=0</formula>
    </cfRule>
  </conditionalFormatting>
  <conditionalFormatting sqref="B5:B10 I5:I10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A69"/>
  <sheetViews>
    <sheetView zoomScale="110" zoomScaleNormal="110" zoomScalePageLayoutView="0" workbookViewId="0" topLeftCell="A1">
      <selection activeCell="K54" sqref="K54:M55"/>
    </sheetView>
  </sheetViews>
  <sheetFormatPr defaultColWidth="8.8515625" defaultRowHeight="12.75"/>
  <cols>
    <col min="1" max="1" width="4.28125" style="0" customWidth="1"/>
    <col min="2" max="2" width="4.7109375" style="0" customWidth="1"/>
    <col min="3" max="19" width="3.7109375" style="0" customWidth="1"/>
    <col min="20" max="23" width="4.28125" style="0" customWidth="1"/>
    <col min="24" max="24" width="4.7109375" style="0" customWidth="1"/>
    <col min="25" max="40" width="3.7109375" style="0" customWidth="1"/>
    <col min="41" max="44" width="4.28125" style="0" customWidth="1"/>
    <col min="45" max="45" width="8.8515625" style="0" hidden="1" customWidth="1"/>
    <col min="46" max="51" width="9.140625" style="0" hidden="1" customWidth="1"/>
    <col min="52" max="52" width="8.8515625" style="0" hidden="1" customWidth="1"/>
    <col min="53" max="53" width="8.8515625" style="0" customWidth="1"/>
  </cols>
  <sheetData>
    <row r="1" spans="1:44" ht="18">
      <c r="A1" s="158" t="s">
        <v>44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</row>
    <row r="2" spans="1:44" ht="12.75" customHeight="1">
      <c r="A2" s="159" t="str">
        <f>CONCATENATE("Super League (",'Master Draw'!G3,")")</f>
        <v>Super League (Men)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</row>
    <row r="3" spans="1:2" ht="7.5" customHeight="1">
      <c r="A3" s="2"/>
      <c r="B3" s="2"/>
    </row>
    <row r="4" spans="1:42" ht="15.75">
      <c r="A4" s="2"/>
      <c r="B4" s="2"/>
      <c r="C4" s="160" t="str">
        <f>'Master Draw'!B3</f>
        <v>Wells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V4" s="159" t="s">
        <v>45</v>
      </c>
      <c r="W4" s="159"/>
      <c r="Y4" s="160" t="str">
        <f>'Master Draw'!D3</f>
        <v>Bath &amp; Bristol</v>
      </c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</row>
    <row r="5" spans="1:2" ht="7.5" customHeight="1">
      <c r="A5" s="2"/>
      <c r="B5" s="2"/>
    </row>
    <row r="6" spans="1:40" ht="12.75">
      <c r="A6" s="157" t="s">
        <v>46</v>
      </c>
      <c r="B6" s="147" t="s">
        <v>47</v>
      </c>
      <c r="C6" s="147" t="s">
        <v>48</v>
      </c>
      <c r="D6" s="147"/>
      <c r="E6" s="147"/>
      <c r="F6" s="147"/>
      <c r="H6" s="161" t="s">
        <v>49</v>
      </c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X6" s="147" t="s">
        <v>47</v>
      </c>
      <c r="Y6" s="147" t="s">
        <v>48</v>
      </c>
      <c r="Z6" s="147"/>
      <c r="AA6" s="147"/>
      <c r="AB6" s="147"/>
      <c r="AC6" s="161" t="s">
        <v>49</v>
      </c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</row>
    <row r="7" spans="1:51" ht="12.75">
      <c r="A7" s="157"/>
      <c r="B7" s="147"/>
      <c r="C7" s="162"/>
      <c r="D7" s="162"/>
      <c r="E7" s="162"/>
      <c r="F7" s="162"/>
      <c r="G7" s="3" t="s">
        <v>31</v>
      </c>
      <c r="H7" s="3">
        <v>1</v>
      </c>
      <c r="I7" s="3">
        <v>2</v>
      </c>
      <c r="J7" s="3">
        <v>3</v>
      </c>
      <c r="K7" s="3">
        <v>4</v>
      </c>
      <c r="L7" s="3">
        <v>5</v>
      </c>
      <c r="M7" s="3">
        <v>6</v>
      </c>
      <c r="N7" s="3">
        <v>7</v>
      </c>
      <c r="O7" s="3">
        <v>8</v>
      </c>
      <c r="P7" s="3">
        <v>9</v>
      </c>
      <c r="Q7" s="3">
        <v>10</v>
      </c>
      <c r="R7" s="3">
        <v>11</v>
      </c>
      <c r="S7" s="3">
        <v>12</v>
      </c>
      <c r="T7" s="3" t="s">
        <v>25</v>
      </c>
      <c r="U7" s="3" t="s">
        <v>26</v>
      </c>
      <c r="V7" s="3" t="s">
        <v>27</v>
      </c>
      <c r="W7" s="3" t="s">
        <v>50</v>
      </c>
      <c r="X7" s="147"/>
      <c r="Y7" s="162"/>
      <c r="Z7" s="162"/>
      <c r="AA7" s="162"/>
      <c r="AB7" s="162"/>
      <c r="AC7" s="3">
        <v>1</v>
      </c>
      <c r="AD7" s="3">
        <v>2</v>
      </c>
      <c r="AE7" s="3">
        <v>3</v>
      </c>
      <c r="AF7" s="3">
        <v>4</v>
      </c>
      <c r="AG7" s="3">
        <v>5</v>
      </c>
      <c r="AH7" s="3">
        <v>6</v>
      </c>
      <c r="AI7" s="3">
        <v>7</v>
      </c>
      <c r="AJ7" s="3">
        <v>8</v>
      </c>
      <c r="AK7" s="3">
        <v>9</v>
      </c>
      <c r="AL7" s="3">
        <v>10</v>
      </c>
      <c r="AM7" s="3">
        <v>11</v>
      </c>
      <c r="AN7" s="3">
        <v>12</v>
      </c>
      <c r="AO7" s="3" t="s">
        <v>25</v>
      </c>
      <c r="AP7" s="3" t="s">
        <v>26</v>
      </c>
      <c r="AQ7" s="3" t="s">
        <v>27</v>
      </c>
      <c r="AR7" s="3" t="s">
        <v>50</v>
      </c>
      <c r="AT7" s="152" t="s">
        <v>51</v>
      </c>
      <c r="AU7" s="152"/>
      <c r="AV7" s="152"/>
      <c r="AW7" s="152" t="s">
        <v>52</v>
      </c>
      <c r="AX7" s="152"/>
      <c r="AY7" s="152"/>
    </row>
    <row r="8" spans="1:51" ht="12.75">
      <c r="A8" s="148" t="str">
        <f>'Match Log'!B5</f>
        <v>M1</v>
      </c>
      <c r="B8" s="141">
        <f>'Match Log'!M5</f>
        <v>0</v>
      </c>
      <c r="C8" s="122">
        <f>'Match Log'!C5</f>
        <v>0</v>
      </c>
      <c r="D8" s="123"/>
      <c r="E8" s="123"/>
      <c r="F8" s="124"/>
      <c r="G8" s="4">
        <v>1</v>
      </c>
      <c r="H8" s="5">
        <f>'Match Log'!P5</f>
        <v>0</v>
      </c>
      <c r="I8" s="12">
        <f>'Match Log'!Q5</f>
        <v>0</v>
      </c>
      <c r="J8" s="12">
        <f>'Match Log'!R5</f>
        <v>0</v>
      </c>
      <c r="K8" s="12">
        <f>'Match Log'!S5</f>
        <v>0</v>
      </c>
      <c r="L8" s="12">
        <f>'Match Log'!T5</f>
        <v>0</v>
      </c>
      <c r="M8" s="12">
        <f>'Match Log'!U5</f>
        <v>0</v>
      </c>
      <c r="N8" s="12">
        <f>'Match Log'!V5</f>
        <v>0</v>
      </c>
      <c r="O8" s="12">
        <f>'Match Log'!W5</f>
        <v>0</v>
      </c>
      <c r="P8" s="12">
        <f>'Match Log'!X5</f>
        <v>0</v>
      </c>
      <c r="Q8" s="12">
        <f>'Match Log'!Y5</f>
        <v>0</v>
      </c>
      <c r="R8" s="12">
        <f>'Match Log'!Z5</f>
        <v>0</v>
      </c>
      <c r="S8" s="17">
        <f>'Match Log'!AA5</f>
        <v>0</v>
      </c>
      <c r="T8" s="5">
        <f>'Match Log'!E5</f>
        <v>0</v>
      </c>
      <c r="U8" s="12">
        <f>'Match Log'!F5</f>
        <v>0</v>
      </c>
      <c r="V8" s="18">
        <f>'Match Log'!G5</f>
        <v>501</v>
      </c>
      <c r="W8" s="17">
        <f>IF(AU8=0,AT8,CONCATENATE(AT8,"+",AU8))</f>
        <v>0</v>
      </c>
      <c r="X8" s="141">
        <f>'Match Log'!M59</f>
        <v>0</v>
      </c>
      <c r="Y8" s="113">
        <f>'Match Log'!C59</f>
        <v>0</v>
      </c>
      <c r="Z8" s="114"/>
      <c r="AA8" s="114"/>
      <c r="AB8" s="115"/>
      <c r="AC8" s="5">
        <f>'Match Log'!P59</f>
        <v>0</v>
      </c>
      <c r="AD8" s="12">
        <f>'Match Log'!Q59</f>
        <v>0</v>
      </c>
      <c r="AE8" s="12">
        <f>'Match Log'!R59</f>
        <v>0</v>
      </c>
      <c r="AF8" s="12">
        <f>'Match Log'!S59</f>
        <v>0</v>
      </c>
      <c r="AG8" s="12">
        <f>'Match Log'!T59</f>
        <v>0</v>
      </c>
      <c r="AH8" s="12">
        <f>'Match Log'!U59</f>
        <v>0</v>
      </c>
      <c r="AI8" s="12">
        <f>'Match Log'!V59</f>
        <v>0</v>
      </c>
      <c r="AJ8" s="12">
        <f>'Match Log'!W59</f>
        <v>0</v>
      </c>
      <c r="AK8" s="12">
        <f>'Match Log'!X59</f>
        <v>0</v>
      </c>
      <c r="AL8" s="12">
        <f>'Match Log'!Y59</f>
        <v>0</v>
      </c>
      <c r="AM8" s="12">
        <f>'Match Log'!Z59</f>
        <v>0</v>
      </c>
      <c r="AN8" s="17">
        <f>'Match Log'!AA59</f>
        <v>0</v>
      </c>
      <c r="AO8" s="5">
        <f>'Match Log'!E59</f>
        <v>0</v>
      </c>
      <c r="AP8" s="12">
        <f>'Match Log'!F59</f>
        <v>0</v>
      </c>
      <c r="AQ8" s="18">
        <f>'Match Log'!G59</f>
        <v>501</v>
      </c>
      <c r="AR8" s="17">
        <f>IF(AX8=0,AW8,CONCATENATE(AW8,"+",AX8))</f>
        <v>0</v>
      </c>
      <c r="AT8" s="12">
        <f>COUNTIF('Match Log'!P5:BM5,"&gt;=100")</f>
        <v>0</v>
      </c>
      <c r="AU8" s="12">
        <f>COUNTIF('Match Log'!P5:BM5,"&gt;=177")</f>
        <v>0</v>
      </c>
      <c r="AV8" s="26">
        <f aca="true" t="shared" si="0" ref="AV8:AV15">SUM(AT8:AU8)</f>
        <v>0</v>
      </c>
      <c r="AW8" s="26">
        <f>COUNTIF('Match Log'!P59:BM59,"&gt;=100")</f>
        <v>0</v>
      </c>
      <c r="AX8" s="12">
        <f>COUNTIF('Match Log'!P59:BM59,"&gt;=177")</f>
        <v>0</v>
      </c>
      <c r="AY8" s="12">
        <f aca="true" t="shared" si="1" ref="AY8:AY15">SUM(AW8:AX8)</f>
        <v>0</v>
      </c>
    </row>
    <row r="9" spans="1:51" ht="12.75">
      <c r="A9" s="149"/>
      <c r="B9" s="142"/>
      <c r="C9" s="125"/>
      <c r="D9" s="126"/>
      <c r="E9" s="126"/>
      <c r="F9" s="127"/>
      <c r="G9" s="6">
        <v>2</v>
      </c>
      <c r="H9" s="7">
        <f>'Match Log'!P6</f>
        <v>0</v>
      </c>
      <c r="I9" s="13">
        <f>'Match Log'!Q6</f>
        <v>0</v>
      </c>
      <c r="J9" s="13">
        <f>'Match Log'!R6</f>
        <v>0</v>
      </c>
      <c r="K9" s="13">
        <f>'Match Log'!S6</f>
        <v>0</v>
      </c>
      <c r="L9" s="13">
        <f>'Match Log'!T6</f>
        <v>0</v>
      </c>
      <c r="M9" s="13">
        <f>'Match Log'!U6</f>
        <v>0</v>
      </c>
      <c r="N9" s="13">
        <f>'Match Log'!V6</f>
        <v>0</v>
      </c>
      <c r="O9" s="13">
        <f>'Match Log'!W6</f>
        <v>0</v>
      </c>
      <c r="P9" s="13">
        <f>'Match Log'!X6</f>
        <v>0</v>
      </c>
      <c r="Q9" s="13">
        <f>'Match Log'!Y6</f>
        <v>0</v>
      </c>
      <c r="R9" s="13">
        <f>'Match Log'!Z6</f>
        <v>0</v>
      </c>
      <c r="S9" s="19">
        <f>'Match Log'!AA6</f>
        <v>0</v>
      </c>
      <c r="T9" s="7">
        <f>'Match Log'!E6</f>
        <v>0</v>
      </c>
      <c r="U9" s="13">
        <f>'Match Log'!F6</f>
        <v>0</v>
      </c>
      <c r="V9" s="20">
        <f>'Match Log'!G6</f>
        <v>501</v>
      </c>
      <c r="W9" s="19">
        <f aca="true" t="shared" si="2" ref="W9:W15">IF(AU9=0,AT9,CONCATENATE(AT9,"+",AU9))</f>
        <v>0</v>
      </c>
      <c r="X9" s="142"/>
      <c r="Y9" s="116"/>
      <c r="Z9" s="117"/>
      <c r="AA9" s="117"/>
      <c r="AB9" s="118"/>
      <c r="AC9" s="7">
        <f>'Match Log'!P60</f>
        <v>0</v>
      </c>
      <c r="AD9" s="13">
        <f>'Match Log'!Q60</f>
        <v>0</v>
      </c>
      <c r="AE9" s="13">
        <f>'Match Log'!R60</f>
        <v>0</v>
      </c>
      <c r="AF9" s="13">
        <f>'Match Log'!S60</f>
        <v>0</v>
      </c>
      <c r="AG9" s="13">
        <f>'Match Log'!T60</f>
        <v>0</v>
      </c>
      <c r="AH9" s="13">
        <f>'Match Log'!U60</f>
        <v>0</v>
      </c>
      <c r="AI9" s="13">
        <f>'Match Log'!V60</f>
        <v>0</v>
      </c>
      <c r="AJ9" s="13">
        <f>'Match Log'!W60</f>
        <v>0</v>
      </c>
      <c r="AK9" s="13">
        <f>'Match Log'!X60</f>
        <v>0</v>
      </c>
      <c r="AL9" s="13">
        <f>'Match Log'!Y60</f>
        <v>0</v>
      </c>
      <c r="AM9" s="13">
        <f>'Match Log'!Z60</f>
        <v>0</v>
      </c>
      <c r="AN9" s="19">
        <f>'Match Log'!AA60</f>
        <v>0</v>
      </c>
      <c r="AO9" s="7">
        <f>'Match Log'!E60</f>
        <v>0</v>
      </c>
      <c r="AP9" s="13">
        <f>'Match Log'!F60</f>
        <v>0</v>
      </c>
      <c r="AQ9" s="20">
        <f>'Match Log'!G60</f>
        <v>501</v>
      </c>
      <c r="AR9" s="19">
        <f aca="true" t="shared" si="3" ref="AR9:AR15">IF(AX9=0,AW9,CONCATENATE(AW9,"+",AX9))</f>
        <v>0</v>
      </c>
      <c r="AT9" s="12">
        <f>COUNTIF('Match Log'!P6:BM6,"&gt;=100")</f>
        <v>0</v>
      </c>
      <c r="AU9" s="12">
        <f>COUNTIF('Match Log'!P6:BM6,"&gt;=177")</f>
        <v>0</v>
      </c>
      <c r="AV9" s="26">
        <f t="shared" si="0"/>
        <v>0</v>
      </c>
      <c r="AW9" s="26">
        <f>COUNTIF('Match Log'!P60:BM60,"&gt;=100")</f>
        <v>0</v>
      </c>
      <c r="AX9" s="12">
        <f>COUNTIF('Match Log'!P60:BM60,"&gt;=177")</f>
        <v>0</v>
      </c>
      <c r="AY9" s="12">
        <f t="shared" si="1"/>
        <v>0</v>
      </c>
    </row>
    <row r="10" spans="1:51" ht="12.75">
      <c r="A10" s="149"/>
      <c r="B10" s="142"/>
      <c r="C10" s="125"/>
      <c r="D10" s="126"/>
      <c r="E10" s="126"/>
      <c r="F10" s="127"/>
      <c r="G10" s="6">
        <v>3</v>
      </c>
      <c r="H10" s="7">
        <f>'Match Log'!P7</f>
        <v>0</v>
      </c>
      <c r="I10" s="13">
        <f>'Match Log'!Q7</f>
        <v>0</v>
      </c>
      <c r="J10" s="13">
        <f>'Match Log'!R7</f>
        <v>0</v>
      </c>
      <c r="K10" s="13">
        <f>'Match Log'!S7</f>
        <v>0</v>
      </c>
      <c r="L10" s="13">
        <f>'Match Log'!T7</f>
        <v>0</v>
      </c>
      <c r="M10" s="13">
        <f>'Match Log'!U7</f>
        <v>0</v>
      </c>
      <c r="N10" s="13">
        <f>'Match Log'!V7</f>
        <v>0</v>
      </c>
      <c r="O10" s="13">
        <f>'Match Log'!W7</f>
        <v>0</v>
      </c>
      <c r="P10" s="13">
        <f>'Match Log'!X7</f>
        <v>0</v>
      </c>
      <c r="Q10" s="13">
        <f>'Match Log'!Y7</f>
        <v>0</v>
      </c>
      <c r="R10" s="13">
        <f>'Match Log'!Z7</f>
        <v>0</v>
      </c>
      <c r="S10" s="19">
        <f>'Match Log'!AA7</f>
        <v>0</v>
      </c>
      <c r="T10" s="7">
        <f>'Match Log'!E7</f>
        <v>0</v>
      </c>
      <c r="U10" s="13">
        <f>'Match Log'!F7</f>
        <v>0</v>
      </c>
      <c r="V10" s="20">
        <f>'Match Log'!G7</f>
        <v>501</v>
      </c>
      <c r="W10" s="19">
        <f t="shared" si="2"/>
        <v>0</v>
      </c>
      <c r="X10" s="142"/>
      <c r="Y10" s="116"/>
      <c r="Z10" s="117"/>
      <c r="AA10" s="117"/>
      <c r="AB10" s="118"/>
      <c r="AC10" s="7">
        <f>'Match Log'!P61</f>
        <v>0</v>
      </c>
      <c r="AD10" s="13">
        <f>'Match Log'!Q61</f>
        <v>0</v>
      </c>
      <c r="AE10" s="13">
        <f>'Match Log'!R61</f>
        <v>0</v>
      </c>
      <c r="AF10" s="13">
        <f>'Match Log'!S61</f>
        <v>0</v>
      </c>
      <c r="AG10" s="13">
        <f>'Match Log'!T61</f>
        <v>0</v>
      </c>
      <c r="AH10" s="13">
        <f>'Match Log'!U61</f>
        <v>0</v>
      </c>
      <c r="AI10" s="13">
        <f>'Match Log'!V61</f>
        <v>0</v>
      </c>
      <c r="AJ10" s="13">
        <f>'Match Log'!W61</f>
        <v>0</v>
      </c>
      <c r="AK10" s="13">
        <f>'Match Log'!X61</f>
        <v>0</v>
      </c>
      <c r="AL10" s="13">
        <f>'Match Log'!Y61</f>
        <v>0</v>
      </c>
      <c r="AM10" s="13">
        <f>'Match Log'!Z61</f>
        <v>0</v>
      </c>
      <c r="AN10" s="19">
        <f>'Match Log'!AA61</f>
        <v>0</v>
      </c>
      <c r="AO10" s="7">
        <f>'Match Log'!E61</f>
        <v>0</v>
      </c>
      <c r="AP10" s="13">
        <f>'Match Log'!F61</f>
        <v>0</v>
      </c>
      <c r="AQ10" s="20">
        <f>'Match Log'!G61</f>
        <v>501</v>
      </c>
      <c r="AR10" s="19">
        <f t="shared" si="3"/>
        <v>0</v>
      </c>
      <c r="AT10" s="12">
        <f>COUNTIF('Match Log'!P7:BM7,"&gt;=100")</f>
        <v>0</v>
      </c>
      <c r="AU10" s="12">
        <f>COUNTIF('Match Log'!P7:BM7,"&gt;=177")</f>
        <v>0</v>
      </c>
      <c r="AV10" s="26">
        <f t="shared" si="0"/>
        <v>0</v>
      </c>
      <c r="AW10" s="26">
        <f>COUNTIF('Match Log'!P61:BM61,"&gt;=100")</f>
        <v>0</v>
      </c>
      <c r="AX10" s="12">
        <f>COUNTIF('Match Log'!P61:BM61,"&gt;=177")</f>
        <v>0</v>
      </c>
      <c r="AY10" s="12">
        <f t="shared" si="1"/>
        <v>0</v>
      </c>
    </row>
    <row r="11" spans="1:51" ht="12.75">
      <c r="A11" s="149"/>
      <c r="B11" s="142"/>
      <c r="C11" s="125"/>
      <c r="D11" s="126"/>
      <c r="E11" s="126"/>
      <c r="F11" s="127"/>
      <c r="G11" s="6">
        <v>4</v>
      </c>
      <c r="H11" s="7">
        <f>'Match Log'!P8</f>
        <v>0</v>
      </c>
      <c r="I11" s="13">
        <f>'Match Log'!Q8</f>
        <v>0</v>
      </c>
      <c r="J11" s="13">
        <f>'Match Log'!R8</f>
        <v>0</v>
      </c>
      <c r="K11" s="13">
        <f>'Match Log'!S8</f>
        <v>0</v>
      </c>
      <c r="L11" s="13">
        <f>'Match Log'!T8</f>
        <v>0</v>
      </c>
      <c r="M11" s="13">
        <f>'Match Log'!U8</f>
        <v>0</v>
      </c>
      <c r="N11" s="13">
        <f>'Match Log'!V8</f>
        <v>0</v>
      </c>
      <c r="O11" s="13">
        <f>'Match Log'!W8</f>
        <v>0</v>
      </c>
      <c r="P11" s="13">
        <f>'Match Log'!X8</f>
        <v>0</v>
      </c>
      <c r="Q11" s="13">
        <f>'Match Log'!Y8</f>
        <v>0</v>
      </c>
      <c r="R11" s="13">
        <f>'Match Log'!Z8</f>
        <v>0</v>
      </c>
      <c r="S11" s="19">
        <f>'Match Log'!AA8</f>
        <v>0</v>
      </c>
      <c r="T11" s="7">
        <f>'Match Log'!E8</f>
        <v>0</v>
      </c>
      <c r="U11" s="13">
        <f>'Match Log'!F8</f>
        <v>0</v>
      </c>
      <c r="V11" s="21">
        <f>'Match Log'!G8</f>
        <v>501</v>
      </c>
      <c r="W11" s="19">
        <f t="shared" si="2"/>
        <v>0</v>
      </c>
      <c r="X11" s="142"/>
      <c r="Y11" s="116"/>
      <c r="Z11" s="117"/>
      <c r="AA11" s="117"/>
      <c r="AB11" s="118"/>
      <c r="AC11" s="7">
        <f>'Match Log'!P62</f>
        <v>0</v>
      </c>
      <c r="AD11" s="13">
        <f>'Match Log'!Q62</f>
        <v>0</v>
      </c>
      <c r="AE11" s="13">
        <f>'Match Log'!R62</f>
        <v>0</v>
      </c>
      <c r="AF11" s="13">
        <f>'Match Log'!S62</f>
        <v>0</v>
      </c>
      <c r="AG11" s="13">
        <f>'Match Log'!T62</f>
        <v>0</v>
      </c>
      <c r="AH11" s="13">
        <f>'Match Log'!U62</f>
        <v>0</v>
      </c>
      <c r="AI11" s="13">
        <f>'Match Log'!V62</f>
        <v>0</v>
      </c>
      <c r="AJ11" s="13">
        <f>'Match Log'!W62</f>
        <v>0</v>
      </c>
      <c r="AK11" s="13">
        <f>'Match Log'!X62</f>
        <v>0</v>
      </c>
      <c r="AL11" s="13">
        <f>'Match Log'!Y62</f>
        <v>0</v>
      </c>
      <c r="AM11" s="13">
        <f>'Match Log'!Z62</f>
        <v>0</v>
      </c>
      <c r="AN11" s="19">
        <f>'Match Log'!AA62</f>
        <v>0</v>
      </c>
      <c r="AO11" s="7">
        <f>'Match Log'!E62</f>
        <v>0</v>
      </c>
      <c r="AP11" s="13">
        <f>'Match Log'!F62</f>
        <v>0</v>
      </c>
      <c r="AQ11" s="21">
        <f>'Match Log'!G62</f>
        <v>501</v>
      </c>
      <c r="AR11" s="19">
        <f t="shared" si="3"/>
        <v>0</v>
      </c>
      <c r="AT11" s="12">
        <f>COUNTIF('Match Log'!P8:BM8,"&gt;=100")</f>
        <v>0</v>
      </c>
      <c r="AU11" s="12">
        <f>COUNTIF('Match Log'!P8:BM8,"&gt;=177")</f>
        <v>0</v>
      </c>
      <c r="AV11" s="26">
        <f t="shared" si="0"/>
        <v>0</v>
      </c>
      <c r="AW11" s="26">
        <f>COUNTIF('Match Log'!P62:BM62,"&gt;=100")</f>
        <v>0</v>
      </c>
      <c r="AX11" s="12">
        <f>COUNTIF('Match Log'!P62:BM62,"&gt;=177")</f>
        <v>0</v>
      </c>
      <c r="AY11" s="12">
        <f t="shared" si="1"/>
        <v>0</v>
      </c>
    </row>
    <row r="12" spans="1:51" ht="12.75">
      <c r="A12" s="149"/>
      <c r="B12" s="142"/>
      <c r="C12" s="125"/>
      <c r="D12" s="126"/>
      <c r="E12" s="126"/>
      <c r="F12" s="127"/>
      <c r="G12" s="6">
        <v>5</v>
      </c>
      <c r="H12" s="7">
        <f>'Match Log'!P9</f>
        <v>0</v>
      </c>
      <c r="I12" s="13">
        <f>'Match Log'!Q9</f>
        <v>0</v>
      </c>
      <c r="J12" s="13">
        <f>'Match Log'!R9</f>
        <v>0</v>
      </c>
      <c r="K12" s="13">
        <f>'Match Log'!S9</f>
        <v>0</v>
      </c>
      <c r="L12" s="13">
        <f>'Match Log'!T9</f>
        <v>0</v>
      </c>
      <c r="M12" s="13">
        <f>'Match Log'!U9</f>
        <v>0</v>
      </c>
      <c r="N12" s="13">
        <f>'Match Log'!V9</f>
        <v>0</v>
      </c>
      <c r="O12" s="13">
        <f>'Match Log'!W9</f>
        <v>0</v>
      </c>
      <c r="P12" s="13">
        <f>'Match Log'!X9</f>
        <v>0</v>
      </c>
      <c r="Q12" s="13">
        <f>'Match Log'!Y9</f>
        <v>0</v>
      </c>
      <c r="R12" s="13">
        <f>'Match Log'!Z9</f>
        <v>0</v>
      </c>
      <c r="S12" s="19">
        <f>'Match Log'!AA9</f>
        <v>0</v>
      </c>
      <c r="T12" s="7">
        <f>'Match Log'!E9</f>
        <v>0</v>
      </c>
      <c r="U12" s="13">
        <f>'Match Log'!F9</f>
        <v>0</v>
      </c>
      <c r="V12" s="21">
        <f>'Match Log'!G9</f>
        <v>501</v>
      </c>
      <c r="W12" s="19">
        <f t="shared" si="2"/>
        <v>0</v>
      </c>
      <c r="X12" s="142"/>
      <c r="Y12" s="116"/>
      <c r="Z12" s="117"/>
      <c r="AA12" s="117"/>
      <c r="AB12" s="118"/>
      <c r="AC12" s="7">
        <f>'Match Log'!P63</f>
        <v>0</v>
      </c>
      <c r="AD12" s="13">
        <f>'Match Log'!Q63</f>
        <v>0</v>
      </c>
      <c r="AE12" s="13">
        <f>'Match Log'!R63</f>
        <v>0</v>
      </c>
      <c r="AF12" s="13">
        <f>'Match Log'!S63</f>
        <v>0</v>
      </c>
      <c r="AG12" s="13">
        <f>'Match Log'!T63</f>
        <v>0</v>
      </c>
      <c r="AH12" s="13">
        <f>'Match Log'!U63</f>
        <v>0</v>
      </c>
      <c r="AI12" s="13">
        <f>'Match Log'!V63</f>
        <v>0</v>
      </c>
      <c r="AJ12" s="13">
        <f>'Match Log'!W63</f>
        <v>0</v>
      </c>
      <c r="AK12" s="13">
        <f>'Match Log'!X63</f>
        <v>0</v>
      </c>
      <c r="AL12" s="13">
        <f>'Match Log'!Y63</f>
        <v>0</v>
      </c>
      <c r="AM12" s="13">
        <f>'Match Log'!Z63</f>
        <v>0</v>
      </c>
      <c r="AN12" s="19">
        <f>'Match Log'!AA63</f>
        <v>0</v>
      </c>
      <c r="AO12" s="7">
        <f>'Match Log'!E63</f>
        <v>0</v>
      </c>
      <c r="AP12" s="13">
        <f>'Match Log'!F63</f>
        <v>0</v>
      </c>
      <c r="AQ12" s="21">
        <f>'Match Log'!G63</f>
        <v>501</v>
      </c>
      <c r="AR12" s="19">
        <f t="shared" si="3"/>
        <v>0</v>
      </c>
      <c r="AT12" s="12">
        <f>COUNTIF('Match Log'!P9:BM9,"&gt;=100")</f>
        <v>0</v>
      </c>
      <c r="AU12" s="12">
        <f>COUNTIF('Match Log'!P9:BM9,"&gt;=177")</f>
        <v>0</v>
      </c>
      <c r="AV12" s="26">
        <f t="shared" si="0"/>
        <v>0</v>
      </c>
      <c r="AW12" s="26">
        <f>COUNTIF('Match Log'!P63:BM63,"&gt;=100")</f>
        <v>0</v>
      </c>
      <c r="AX12" s="12">
        <f>COUNTIF('Match Log'!P63:BM63,"&gt;=177")</f>
        <v>0</v>
      </c>
      <c r="AY12" s="12">
        <f t="shared" si="1"/>
        <v>0</v>
      </c>
    </row>
    <row r="13" spans="1:51" ht="12.75">
      <c r="A13" s="149"/>
      <c r="B13" s="142"/>
      <c r="C13" s="125"/>
      <c r="D13" s="126"/>
      <c r="E13" s="126"/>
      <c r="F13" s="127"/>
      <c r="G13" s="6">
        <v>6</v>
      </c>
      <c r="H13" s="7">
        <f>'Match Log'!P10</f>
        <v>0</v>
      </c>
      <c r="I13" s="13">
        <f>'Match Log'!Q10</f>
        <v>0</v>
      </c>
      <c r="J13" s="13">
        <f>'Match Log'!R10</f>
        <v>0</v>
      </c>
      <c r="K13" s="13">
        <f>'Match Log'!S10</f>
        <v>0</v>
      </c>
      <c r="L13" s="13">
        <f>'Match Log'!T10</f>
        <v>0</v>
      </c>
      <c r="M13" s="13">
        <f>'Match Log'!U10</f>
        <v>0</v>
      </c>
      <c r="N13" s="13">
        <f>'Match Log'!V10</f>
        <v>0</v>
      </c>
      <c r="O13" s="13">
        <f>'Match Log'!W10</f>
        <v>0</v>
      </c>
      <c r="P13" s="13">
        <f>'Match Log'!X10</f>
        <v>0</v>
      </c>
      <c r="Q13" s="13">
        <f>'Match Log'!Y10</f>
        <v>0</v>
      </c>
      <c r="R13" s="13">
        <f>'Match Log'!Z10</f>
        <v>0</v>
      </c>
      <c r="S13" s="19">
        <f>'Match Log'!AA10</f>
        <v>0</v>
      </c>
      <c r="T13" s="7">
        <f>'Match Log'!E10</f>
        <v>0</v>
      </c>
      <c r="U13" s="13">
        <f>'Match Log'!F10</f>
        <v>0</v>
      </c>
      <c r="V13" s="21">
        <f>'Match Log'!G10</f>
        <v>501</v>
      </c>
      <c r="W13" s="19">
        <f t="shared" si="2"/>
        <v>0</v>
      </c>
      <c r="X13" s="142"/>
      <c r="Y13" s="116"/>
      <c r="Z13" s="117"/>
      <c r="AA13" s="117"/>
      <c r="AB13" s="118"/>
      <c r="AC13" s="7">
        <f>'Match Log'!P64</f>
        <v>0</v>
      </c>
      <c r="AD13" s="13">
        <f>'Match Log'!Q64</f>
        <v>0</v>
      </c>
      <c r="AE13" s="13">
        <f>'Match Log'!R64</f>
        <v>0</v>
      </c>
      <c r="AF13" s="13">
        <f>'Match Log'!S64</f>
        <v>0</v>
      </c>
      <c r="AG13" s="13">
        <f>'Match Log'!T64</f>
        <v>0</v>
      </c>
      <c r="AH13" s="13">
        <f>'Match Log'!U64</f>
        <v>0</v>
      </c>
      <c r="AI13" s="13">
        <f>'Match Log'!V64</f>
        <v>0</v>
      </c>
      <c r="AJ13" s="13">
        <f>'Match Log'!W64</f>
        <v>0</v>
      </c>
      <c r="AK13" s="13">
        <f>'Match Log'!X64</f>
        <v>0</v>
      </c>
      <c r="AL13" s="13">
        <f>'Match Log'!Y64</f>
        <v>0</v>
      </c>
      <c r="AM13" s="13">
        <f>'Match Log'!Z64</f>
        <v>0</v>
      </c>
      <c r="AN13" s="19">
        <f>'Match Log'!AA64</f>
        <v>0</v>
      </c>
      <c r="AO13" s="7">
        <f>'Match Log'!E64</f>
        <v>0</v>
      </c>
      <c r="AP13" s="13">
        <f>'Match Log'!F64</f>
        <v>0</v>
      </c>
      <c r="AQ13" s="21">
        <f>'Match Log'!G64</f>
        <v>501</v>
      </c>
      <c r="AR13" s="19">
        <f t="shared" si="3"/>
        <v>0</v>
      </c>
      <c r="AT13" s="12">
        <f>COUNTIF('Match Log'!P10:BM10,"&gt;=100")</f>
        <v>0</v>
      </c>
      <c r="AU13" s="12">
        <f>COUNTIF('Match Log'!P10:BM10,"&gt;=177")</f>
        <v>0</v>
      </c>
      <c r="AV13" s="26">
        <f t="shared" si="0"/>
        <v>0</v>
      </c>
      <c r="AW13" s="26">
        <f>COUNTIF('Match Log'!P64:BM64,"&gt;=100")</f>
        <v>0</v>
      </c>
      <c r="AX13" s="12">
        <f>COUNTIF('Match Log'!P64:BM64,"&gt;=177")</f>
        <v>0</v>
      </c>
      <c r="AY13" s="12">
        <f t="shared" si="1"/>
        <v>0</v>
      </c>
    </row>
    <row r="14" spans="1:51" ht="12.75">
      <c r="A14" s="150"/>
      <c r="B14" s="143"/>
      <c r="C14" s="128"/>
      <c r="D14" s="129"/>
      <c r="E14" s="129"/>
      <c r="F14" s="130"/>
      <c r="G14" s="8">
        <v>7</v>
      </c>
      <c r="H14" s="9">
        <f>'Match Log'!P11</f>
        <v>0</v>
      </c>
      <c r="I14" s="14">
        <f>'Match Log'!Q11</f>
        <v>0</v>
      </c>
      <c r="J14" s="14">
        <f>'Match Log'!R11</f>
        <v>0</v>
      </c>
      <c r="K14" s="14">
        <f>'Match Log'!S11</f>
        <v>0</v>
      </c>
      <c r="L14" s="14">
        <f>'Match Log'!T11</f>
        <v>0</v>
      </c>
      <c r="M14" s="14">
        <f>'Match Log'!U11</f>
        <v>0</v>
      </c>
      <c r="N14" s="14">
        <f>'Match Log'!V11</f>
        <v>0</v>
      </c>
      <c r="O14" s="14">
        <f>'Match Log'!W11</f>
        <v>0</v>
      </c>
      <c r="P14" s="14">
        <f>'Match Log'!X11</f>
        <v>0</v>
      </c>
      <c r="Q14" s="14">
        <f>'Match Log'!Y11</f>
        <v>0</v>
      </c>
      <c r="R14" s="14">
        <f>'Match Log'!Z11</f>
        <v>0</v>
      </c>
      <c r="S14" s="22">
        <f>'Match Log'!AA11</f>
        <v>0</v>
      </c>
      <c r="T14" s="9">
        <f>'Match Log'!E11</f>
        <v>0</v>
      </c>
      <c r="U14" s="14">
        <f>'Match Log'!F11</f>
        <v>0</v>
      </c>
      <c r="V14" s="23">
        <f>'Match Log'!G11</f>
        <v>501</v>
      </c>
      <c r="W14" s="22">
        <f t="shared" si="2"/>
        <v>0</v>
      </c>
      <c r="X14" s="143"/>
      <c r="Y14" s="119"/>
      <c r="Z14" s="120"/>
      <c r="AA14" s="120"/>
      <c r="AB14" s="121"/>
      <c r="AC14" s="9">
        <f>'Match Log'!P65</f>
        <v>0</v>
      </c>
      <c r="AD14" s="14">
        <f>'Match Log'!Q65</f>
        <v>0</v>
      </c>
      <c r="AE14" s="14">
        <f>'Match Log'!R65</f>
        <v>0</v>
      </c>
      <c r="AF14" s="14">
        <f>'Match Log'!S65</f>
        <v>0</v>
      </c>
      <c r="AG14" s="14">
        <f>'Match Log'!T65</f>
        <v>0</v>
      </c>
      <c r="AH14" s="14">
        <f>'Match Log'!U65</f>
        <v>0</v>
      </c>
      <c r="AI14" s="14">
        <f>'Match Log'!V65</f>
        <v>0</v>
      </c>
      <c r="AJ14" s="14">
        <f>'Match Log'!W65</f>
        <v>0</v>
      </c>
      <c r="AK14" s="14">
        <f>'Match Log'!X65</f>
        <v>0</v>
      </c>
      <c r="AL14" s="14">
        <f>'Match Log'!Y65</f>
        <v>0</v>
      </c>
      <c r="AM14" s="14">
        <f>'Match Log'!Z65</f>
        <v>0</v>
      </c>
      <c r="AN14" s="22">
        <f>'Match Log'!AA65</f>
        <v>0</v>
      </c>
      <c r="AO14" s="9">
        <f>'Match Log'!E65</f>
        <v>0</v>
      </c>
      <c r="AP14" s="14">
        <f>'Match Log'!F65</f>
        <v>0</v>
      </c>
      <c r="AQ14" s="23">
        <f>'Match Log'!G65</f>
        <v>501</v>
      </c>
      <c r="AR14" s="22">
        <f t="shared" si="3"/>
        <v>0</v>
      </c>
      <c r="AT14" s="12">
        <f>COUNTIF('Match Log'!P11:BM11,"&gt;=100")</f>
        <v>0</v>
      </c>
      <c r="AU14" s="12">
        <f>COUNTIF('Match Log'!P11:BM11,"&gt;=177")</f>
        <v>0</v>
      </c>
      <c r="AV14" s="26">
        <f t="shared" si="0"/>
        <v>0</v>
      </c>
      <c r="AW14" s="26">
        <f>COUNTIF('Match Log'!P65:BM65,"&gt;=100")</f>
        <v>0</v>
      </c>
      <c r="AX14" s="12">
        <f>COUNTIF('Match Log'!P65:BM65,"&gt;=177")</f>
        <v>0</v>
      </c>
      <c r="AY14" s="12">
        <f t="shared" si="1"/>
        <v>0</v>
      </c>
    </row>
    <row r="15" spans="1:51" ht="12.75">
      <c r="A15" s="148" t="str">
        <f>'Match Log'!B12</f>
        <v>M2</v>
      </c>
      <c r="B15" s="141">
        <f>'Match Log'!M12</f>
        <v>0</v>
      </c>
      <c r="C15" s="113">
        <f>'Match Log'!C12</f>
        <v>0</v>
      </c>
      <c r="D15" s="114"/>
      <c r="E15" s="114"/>
      <c r="F15" s="115"/>
      <c r="G15" s="4">
        <v>1</v>
      </c>
      <c r="H15" s="5">
        <f>'Match Log'!P12</f>
        <v>0</v>
      </c>
      <c r="I15" s="12">
        <f>'Match Log'!Q12</f>
        <v>0</v>
      </c>
      <c r="J15" s="12">
        <f>'Match Log'!R12</f>
        <v>0</v>
      </c>
      <c r="K15" s="12">
        <f>'Match Log'!S12</f>
        <v>0</v>
      </c>
      <c r="L15" s="12">
        <f>'Match Log'!T12</f>
        <v>0</v>
      </c>
      <c r="M15" s="12">
        <f>'Match Log'!U12</f>
        <v>0</v>
      </c>
      <c r="N15" s="12">
        <f>'Match Log'!V12</f>
        <v>0</v>
      </c>
      <c r="O15" s="12">
        <f>'Match Log'!W12</f>
        <v>0</v>
      </c>
      <c r="P15" s="12">
        <f>'Match Log'!X12</f>
        <v>0</v>
      </c>
      <c r="Q15" s="12">
        <f>'Match Log'!Y12</f>
        <v>0</v>
      </c>
      <c r="R15" s="12">
        <f>'Match Log'!Z12</f>
        <v>0</v>
      </c>
      <c r="S15" s="17">
        <f>'Match Log'!AA12</f>
        <v>0</v>
      </c>
      <c r="T15" s="5">
        <f>'Match Log'!E12</f>
        <v>0</v>
      </c>
      <c r="U15" s="12">
        <f>'Match Log'!F12</f>
        <v>0</v>
      </c>
      <c r="V15" s="18">
        <f>'Match Log'!G12</f>
        <v>501</v>
      </c>
      <c r="W15" s="17">
        <f t="shared" si="2"/>
        <v>0</v>
      </c>
      <c r="X15" s="141">
        <f>'Match Log'!M66</f>
        <v>0</v>
      </c>
      <c r="Y15" s="122">
        <f>'Match Log'!C66</f>
        <v>0</v>
      </c>
      <c r="Z15" s="123"/>
      <c r="AA15" s="123"/>
      <c r="AB15" s="124"/>
      <c r="AC15" s="5">
        <f>'Match Log'!P66</f>
        <v>0</v>
      </c>
      <c r="AD15" s="12">
        <f>'Match Log'!Q66</f>
        <v>0</v>
      </c>
      <c r="AE15" s="12">
        <f>'Match Log'!R66</f>
        <v>0</v>
      </c>
      <c r="AF15" s="12">
        <f>'Match Log'!S66</f>
        <v>0</v>
      </c>
      <c r="AG15" s="12">
        <f>'Match Log'!T66</f>
        <v>0</v>
      </c>
      <c r="AH15" s="12">
        <f>'Match Log'!U66</f>
        <v>0</v>
      </c>
      <c r="AI15" s="12">
        <f>'Match Log'!V66</f>
        <v>0</v>
      </c>
      <c r="AJ15" s="12">
        <f>'Match Log'!W66</f>
        <v>0</v>
      </c>
      <c r="AK15" s="12">
        <f>'Match Log'!X66</f>
        <v>0</v>
      </c>
      <c r="AL15" s="12">
        <f>'Match Log'!Y66</f>
        <v>0</v>
      </c>
      <c r="AM15" s="12">
        <f>'Match Log'!Z66</f>
        <v>0</v>
      </c>
      <c r="AN15" s="17">
        <f>'Match Log'!AA66</f>
        <v>0</v>
      </c>
      <c r="AO15" s="5">
        <f>'Match Log'!E66</f>
        <v>0</v>
      </c>
      <c r="AP15" s="12">
        <f>'Match Log'!F66</f>
        <v>0</v>
      </c>
      <c r="AQ15" s="18">
        <f>'Match Log'!G66</f>
        <v>501</v>
      </c>
      <c r="AR15" s="17">
        <f t="shared" si="3"/>
        <v>0</v>
      </c>
      <c r="AT15" s="12">
        <f>COUNTIF('Match Log'!P12:BM12,"&gt;=100")</f>
        <v>0</v>
      </c>
      <c r="AU15" s="12">
        <f>COUNTIF('Match Log'!P12:BM12,"&gt;=177")</f>
        <v>0</v>
      </c>
      <c r="AV15" s="26">
        <f t="shared" si="0"/>
        <v>0</v>
      </c>
      <c r="AW15" s="26">
        <f>COUNTIF('Match Log'!P66:BM66,"&gt;=100")</f>
        <v>0</v>
      </c>
      <c r="AX15" s="12">
        <f>COUNTIF('Match Log'!P66:BM66,"&gt;=177")</f>
        <v>0</v>
      </c>
      <c r="AY15" s="12">
        <f t="shared" si="1"/>
        <v>0</v>
      </c>
    </row>
    <row r="16" spans="1:51" ht="12.75">
      <c r="A16" s="149"/>
      <c r="B16" s="142"/>
      <c r="C16" s="116"/>
      <c r="D16" s="117"/>
      <c r="E16" s="117"/>
      <c r="F16" s="118"/>
      <c r="G16" s="6">
        <v>2</v>
      </c>
      <c r="H16" s="7">
        <f>'Match Log'!P13</f>
        <v>0</v>
      </c>
      <c r="I16" s="13">
        <f>'Match Log'!Q13</f>
        <v>0</v>
      </c>
      <c r="J16" s="13">
        <f>'Match Log'!R13</f>
        <v>0</v>
      </c>
      <c r="K16" s="13">
        <f>'Match Log'!S13</f>
        <v>0</v>
      </c>
      <c r="L16" s="13">
        <f>'Match Log'!T13</f>
        <v>0</v>
      </c>
      <c r="M16" s="13">
        <f>'Match Log'!U13</f>
        <v>0</v>
      </c>
      <c r="N16" s="13">
        <f>'Match Log'!V13</f>
        <v>0</v>
      </c>
      <c r="O16" s="13">
        <f>'Match Log'!W13</f>
        <v>0</v>
      </c>
      <c r="P16" s="13">
        <f>'Match Log'!X13</f>
        <v>0</v>
      </c>
      <c r="Q16" s="13">
        <f>'Match Log'!Y13</f>
        <v>0</v>
      </c>
      <c r="R16" s="13">
        <f>'Match Log'!Z13</f>
        <v>0</v>
      </c>
      <c r="S16" s="19">
        <f>'Match Log'!AA13</f>
        <v>0</v>
      </c>
      <c r="T16" s="7">
        <f>'Match Log'!E13</f>
        <v>0</v>
      </c>
      <c r="U16" s="13">
        <f>'Match Log'!F13</f>
        <v>0</v>
      </c>
      <c r="V16" s="20">
        <f>'Match Log'!G13</f>
        <v>501</v>
      </c>
      <c r="W16" s="19">
        <f aca="true" t="shared" si="4" ref="W16:W49">IF(AU16=0,AT16,CONCATENATE(AT16,"+",AU16))</f>
        <v>0</v>
      </c>
      <c r="X16" s="142"/>
      <c r="Y16" s="125"/>
      <c r="Z16" s="126"/>
      <c r="AA16" s="126"/>
      <c r="AB16" s="127"/>
      <c r="AC16" s="7">
        <f>'Match Log'!P67</f>
        <v>0</v>
      </c>
      <c r="AD16" s="13">
        <f>'Match Log'!Q67</f>
        <v>0</v>
      </c>
      <c r="AE16" s="13">
        <f>'Match Log'!R67</f>
        <v>0</v>
      </c>
      <c r="AF16" s="13">
        <f>'Match Log'!S67</f>
        <v>0</v>
      </c>
      <c r="AG16" s="13">
        <f>'Match Log'!T67</f>
        <v>0</v>
      </c>
      <c r="AH16" s="13">
        <f>'Match Log'!U67</f>
        <v>0</v>
      </c>
      <c r="AI16" s="13">
        <f>'Match Log'!V67</f>
        <v>0</v>
      </c>
      <c r="AJ16" s="13">
        <f>'Match Log'!W67</f>
        <v>0</v>
      </c>
      <c r="AK16" s="13">
        <f>'Match Log'!X67</f>
        <v>0</v>
      </c>
      <c r="AL16" s="13">
        <f>'Match Log'!Y67</f>
        <v>0</v>
      </c>
      <c r="AM16" s="13">
        <f>'Match Log'!Z67</f>
        <v>0</v>
      </c>
      <c r="AN16" s="19">
        <f>'Match Log'!AA67</f>
        <v>0</v>
      </c>
      <c r="AO16" s="7">
        <f>'Match Log'!E67</f>
        <v>0</v>
      </c>
      <c r="AP16" s="13">
        <f>'Match Log'!F67</f>
        <v>0</v>
      </c>
      <c r="AQ16" s="20">
        <f>'Match Log'!G67</f>
        <v>501</v>
      </c>
      <c r="AR16" s="19">
        <f aca="true" t="shared" si="5" ref="AR16:AR49">IF(AX16=0,AW16,CONCATENATE(AW16,"+",AX16))</f>
        <v>0</v>
      </c>
      <c r="AT16" s="12">
        <f>COUNTIF('Match Log'!P13:BM13,"&gt;=100")</f>
        <v>0</v>
      </c>
      <c r="AU16" s="12">
        <f>COUNTIF('Match Log'!P13:BM13,"&gt;=177")</f>
        <v>0</v>
      </c>
      <c r="AV16" s="26">
        <f aca="true" t="shared" si="6" ref="AV16:AV49">SUM(AT16:AU16)</f>
        <v>0</v>
      </c>
      <c r="AW16" s="26">
        <f>COUNTIF('Match Log'!P67:BM67,"&gt;=100")</f>
        <v>0</v>
      </c>
      <c r="AX16" s="12">
        <f>COUNTIF('Match Log'!P67:BM67,"&gt;=177")</f>
        <v>0</v>
      </c>
      <c r="AY16" s="12">
        <f aca="true" t="shared" si="7" ref="AY16:AY49">SUM(AW16:AX16)</f>
        <v>0</v>
      </c>
    </row>
    <row r="17" spans="1:51" ht="12.75">
      <c r="A17" s="149"/>
      <c r="B17" s="142"/>
      <c r="C17" s="116"/>
      <c r="D17" s="117"/>
      <c r="E17" s="117"/>
      <c r="F17" s="118"/>
      <c r="G17" s="6">
        <v>3</v>
      </c>
      <c r="H17" s="7">
        <f>'Match Log'!P14</f>
        <v>0</v>
      </c>
      <c r="I17" s="13">
        <f>'Match Log'!Q14</f>
        <v>0</v>
      </c>
      <c r="J17" s="13">
        <f>'Match Log'!R14</f>
        <v>0</v>
      </c>
      <c r="K17" s="13">
        <f>'Match Log'!S14</f>
        <v>0</v>
      </c>
      <c r="L17" s="13">
        <f>'Match Log'!T14</f>
        <v>0</v>
      </c>
      <c r="M17" s="13">
        <f>'Match Log'!U14</f>
        <v>0</v>
      </c>
      <c r="N17" s="13">
        <f>'Match Log'!V14</f>
        <v>0</v>
      </c>
      <c r="O17" s="13">
        <f>'Match Log'!W14</f>
        <v>0</v>
      </c>
      <c r="P17" s="13">
        <f>'Match Log'!X14</f>
        <v>0</v>
      </c>
      <c r="Q17" s="13">
        <f>'Match Log'!Y14</f>
        <v>0</v>
      </c>
      <c r="R17" s="13">
        <f>'Match Log'!Z14</f>
        <v>0</v>
      </c>
      <c r="S17" s="19">
        <f>'Match Log'!AA14</f>
        <v>0</v>
      </c>
      <c r="T17" s="7">
        <f>'Match Log'!E14</f>
        <v>0</v>
      </c>
      <c r="U17" s="13">
        <f>'Match Log'!F14</f>
        <v>0</v>
      </c>
      <c r="V17" s="20">
        <f>'Match Log'!G14</f>
        <v>501</v>
      </c>
      <c r="W17" s="19">
        <f t="shared" si="4"/>
        <v>0</v>
      </c>
      <c r="X17" s="142"/>
      <c r="Y17" s="125"/>
      <c r="Z17" s="126"/>
      <c r="AA17" s="126"/>
      <c r="AB17" s="127"/>
      <c r="AC17" s="7">
        <f>'Match Log'!P68</f>
        <v>0</v>
      </c>
      <c r="AD17" s="13">
        <f>'Match Log'!Q68</f>
        <v>0</v>
      </c>
      <c r="AE17" s="13">
        <f>'Match Log'!R68</f>
        <v>0</v>
      </c>
      <c r="AF17" s="13">
        <f>'Match Log'!S68</f>
        <v>0</v>
      </c>
      <c r="AG17" s="13">
        <f>'Match Log'!T68</f>
        <v>0</v>
      </c>
      <c r="AH17" s="13">
        <f>'Match Log'!U68</f>
        <v>0</v>
      </c>
      <c r="AI17" s="13">
        <f>'Match Log'!V68</f>
        <v>0</v>
      </c>
      <c r="AJ17" s="13">
        <f>'Match Log'!W68</f>
        <v>0</v>
      </c>
      <c r="AK17" s="13">
        <f>'Match Log'!X68</f>
        <v>0</v>
      </c>
      <c r="AL17" s="13">
        <f>'Match Log'!Y68</f>
        <v>0</v>
      </c>
      <c r="AM17" s="13">
        <f>'Match Log'!Z68</f>
        <v>0</v>
      </c>
      <c r="AN17" s="19">
        <f>'Match Log'!AA68</f>
        <v>0</v>
      </c>
      <c r="AO17" s="7">
        <f>'Match Log'!E68</f>
        <v>0</v>
      </c>
      <c r="AP17" s="13">
        <f>'Match Log'!F68</f>
        <v>0</v>
      </c>
      <c r="AQ17" s="20">
        <f>'Match Log'!G68</f>
        <v>501</v>
      </c>
      <c r="AR17" s="19">
        <f t="shared" si="5"/>
        <v>0</v>
      </c>
      <c r="AT17" s="12">
        <f>COUNTIF('Match Log'!P14:BM14,"&gt;=100")</f>
        <v>0</v>
      </c>
      <c r="AU17" s="12">
        <f>COUNTIF('Match Log'!P14:BM14,"&gt;=177")</f>
        <v>0</v>
      </c>
      <c r="AV17" s="26">
        <f t="shared" si="6"/>
        <v>0</v>
      </c>
      <c r="AW17" s="26">
        <f>COUNTIF('Match Log'!P68:BM68,"&gt;=100")</f>
        <v>0</v>
      </c>
      <c r="AX17" s="12">
        <f>COUNTIF('Match Log'!P68:BM68,"&gt;=177")</f>
        <v>0</v>
      </c>
      <c r="AY17" s="12">
        <f t="shared" si="7"/>
        <v>0</v>
      </c>
    </row>
    <row r="18" spans="1:51" ht="12.75">
      <c r="A18" s="149"/>
      <c r="B18" s="142"/>
      <c r="C18" s="116"/>
      <c r="D18" s="117"/>
      <c r="E18" s="117"/>
      <c r="F18" s="118"/>
      <c r="G18" s="6">
        <v>4</v>
      </c>
      <c r="H18" s="7">
        <f>'Match Log'!P15</f>
        <v>0</v>
      </c>
      <c r="I18" s="13">
        <f>'Match Log'!Q15</f>
        <v>0</v>
      </c>
      <c r="J18" s="13">
        <f>'Match Log'!R15</f>
        <v>0</v>
      </c>
      <c r="K18" s="13">
        <f>'Match Log'!S15</f>
        <v>0</v>
      </c>
      <c r="L18" s="13">
        <f>'Match Log'!T15</f>
        <v>0</v>
      </c>
      <c r="M18" s="13">
        <f>'Match Log'!U15</f>
        <v>0</v>
      </c>
      <c r="N18" s="13">
        <f>'Match Log'!V15</f>
        <v>0</v>
      </c>
      <c r="O18" s="13">
        <f>'Match Log'!W15</f>
        <v>0</v>
      </c>
      <c r="P18" s="13">
        <f>'Match Log'!X15</f>
        <v>0</v>
      </c>
      <c r="Q18" s="13">
        <f>'Match Log'!Y15</f>
        <v>0</v>
      </c>
      <c r="R18" s="13">
        <f>'Match Log'!Z15</f>
        <v>0</v>
      </c>
      <c r="S18" s="19">
        <f>'Match Log'!AA15</f>
        <v>0</v>
      </c>
      <c r="T18" s="7">
        <f>'Match Log'!E15</f>
        <v>0</v>
      </c>
      <c r="U18" s="13">
        <f>'Match Log'!F15</f>
        <v>0</v>
      </c>
      <c r="V18" s="21">
        <f>'Match Log'!G15</f>
        <v>501</v>
      </c>
      <c r="W18" s="19">
        <f t="shared" si="4"/>
        <v>0</v>
      </c>
      <c r="X18" s="142"/>
      <c r="Y18" s="125"/>
      <c r="Z18" s="126"/>
      <c r="AA18" s="126"/>
      <c r="AB18" s="127"/>
      <c r="AC18" s="7">
        <f>'Match Log'!P69</f>
        <v>0</v>
      </c>
      <c r="AD18" s="13">
        <f>'Match Log'!Q69</f>
        <v>0</v>
      </c>
      <c r="AE18" s="13">
        <f>'Match Log'!R69</f>
        <v>0</v>
      </c>
      <c r="AF18" s="13">
        <f>'Match Log'!S69</f>
        <v>0</v>
      </c>
      <c r="AG18" s="13">
        <f>'Match Log'!T69</f>
        <v>0</v>
      </c>
      <c r="AH18" s="13">
        <f>'Match Log'!U69</f>
        <v>0</v>
      </c>
      <c r="AI18" s="13">
        <f>'Match Log'!V69</f>
        <v>0</v>
      </c>
      <c r="AJ18" s="13">
        <f>'Match Log'!W69</f>
        <v>0</v>
      </c>
      <c r="AK18" s="13">
        <f>'Match Log'!X69</f>
        <v>0</v>
      </c>
      <c r="AL18" s="13">
        <f>'Match Log'!Y69</f>
        <v>0</v>
      </c>
      <c r="AM18" s="13">
        <f>'Match Log'!Z69</f>
        <v>0</v>
      </c>
      <c r="AN18" s="19">
        <f>'Match Log'!AA69</f>
        <v>0</v>
      </c>
      <c r="AO18" s="7">
        <f>'Match Log'!E69</f>
        <v>0</v>
      </c>
      <c r="AP18" s="13">
        <f>'Match Log'!F69</f>
        <v>0</v>
      </c>
      <c r="AQ18" s="21">
        <f>'Match Log'!G69</f>
        <v>501</v>
      </c>
      <c r="AR18" s="19">
        <f t="shared" si="5"/>
        <v>0</v>
      </c>
      <c r="AT18" s="12">
        <f>COUNTIF('Match Log'!P15:BM15,"&gt;=100")</f>
        <v>0</v>
      </c>
      <c r="AU18" s="12">
        <f>COUNTIF('Match Log'!P15:BM15,"&gt;=177")</f>
        <v>0</v>
      </c>
      <c r="AV18" s="26">
        <f t="shared" si="6"/>
        <v>0</v>
      </c>
      <c r="AW18" s="26">
        <f>COUNTIF('Match Log'!P69:BM69,"&gt;=100")</f>
        <v>0</v>
      </c>
      <c r="AX18" s="12">
        <f>COUNTIF('Match Log'!P69:BM69,"&gt;=177")</f>
        <v>0</v>
      </c>
      <c r="AY18" s="12">
        <f t="shared" si="7"/>
        <v>0</v>
      </c>
    </row>
    <row r="19" spans="1:51" ht="12.75">
      <c r="A19" s="149"/>
      <c r="B19" s="142"/>
      <c r="C19" s="116"/>
      <c r="D19" s="117"/>
      <c r="E19" s="117"/>
      <c r="F19" s="118"/>
      <c r="G19" s="6">
        <v>5</v>
      </c>
      <c r="H19" s="7">
        <f>'Match Log'!P16</f>
        <v>0</v>
      </c>
      <c r="I19" s="13">
        <f>'Match Log'!Q16</f>
        <v>0</v>
      </c>
      <c r="J19" s="13">
        <f>'Match Log'!R16</f>
        <v>0</v>
      </c>
      <c r="K19" s="13">
        <f>'Match Log'!S16</f>
        <v>0</v>
      </c>
      <c r="L19" s="13">
        <f>'Match Log'!T16</f>
        <v>0</v>
      </c>
      <c r="M19" s="13">
        <f>'Match Log'!U16</f>
        <v>0</v>
      </c>
      <c r="N19" s="13">
        <f>'Match Log'!V16</f>
        <v>0</v>
      </c>
      <c r="O19" s="13">
        <f>'Match Log'!W16</f>
        <v>0</v>
      </c>
      <c r="P19" s="13">
        <f>'Match Log'!X16</f>
        <v>0</v>
      </c>
      <c r="Q19" s="13">
        <f>'Match Log'!Y16</f>
        <v>0</v>
      </c>
      <c r="R19" s="13">
        <f>'Match Log'!Z16</f>
        <v>0</v>
      </c>
      <c r="S19" s="19">
        <f>'Match Log'!AA16</f>
        <v>0</v>
      </c>
      <c r="T19" s="7">
        <f>'Match Log'!E16</f>
        <v>0</v>
      </c>
      <c r="U19" s="13">
        <f>'Match Log'!F16</f>
        <v>0</v>
      </c>
      <c r="V19" s="21">
        <f>'Match Log'!G16</f>
        <v>501</v>
      </c>
      <c r="W19" s="19">
        <f t="shared" si="4"/>
        <v>0</v>
      </c>
      <c r="X19" s="142"/>
      <c r="Y19" s="125"/>
      <c r="Z19" s="126"/>
      <c r="AA19" s="126"/>
      <c r="AB19" s="127"/>
      <c r="AC19" s="7">
        <f>'Match Log'!P70</f>
        <v>0</v>
      </c>
      <c r="AD19" s="13">
        <f>'Match Log'!Q70</f>
        <v>0</v>
      </c>
      <c r="AE19" s="13">
        <f>'Match Log'!R70</f>
        <v>0</v>
      </c>
      <c r="AF19" s="13">
        <f>'Match Log'!S70</f>
        <v>0</v>
      </c>
      <c r="AG19" s="13">
        <f>'Match Log'!T70</f>
        <v>0</v>
      </c>
      <c r="AH19" s="13">
        <f>'Match Log'!U70</f>
        <v>0</v>
      </c>
      <c r="AI19" s="13">
        <f>'Match Log'!V70</f>
        <v>0</v>
      </c>
      <c r="AJ19" s="13">
        <f>'Match Log'!W70</f>
        <v>0</v>
      </c>
      <c r="AK19" s="13">
        <f>'Match Log'!X70</f>
        <v>0</v>
      </c>
      <c r="AL19" s="13">
        <f>'Match Log'!Y70</f>
        <v>0</v>
      </c>
      <c r="AM19" s="13">
        <f>'Match Log'!Z70</f>
        <v>0</v>
      </c>
      <c r="AN19" s="19">
        <f>'Match Log'!AA70</f>
        <v>0</v>
      </c>
      <c r="AO19" s="7">
        <f>'Match Log'!E70</f>
        <v>0</v>
      </c>
      <c r="AP19" s="13">
        <f>'Match Log'!F70</f>
        <v>0</v>
      </c>
      <c r="AQ19" s="21">
        <f>'Match Log'!G70</f>
        <v>501</v>
      </c>
      <c r="AR19" s="19">
        <f t="shared" si="5"/>
        <v>0</v>
      </c>
      <c r="AT19" s="12">
        <f>COUNTIF('Match Log'!P16:BM16,"&gt;=100")</f>
        <v>0</v>
      </c>
      <c r="AU19" s="12">
        <f>COUNTIF('Match Log'!P16:BM16,"&gt;=177")</f>
        <v>0</v>
      </c>
      <c r="AV19" s="26">
        <f t="shared" si="6"/>
        <v>0</v>
      </c>
      <c r="AW19" s="26">
        <f>COUNTIF('Match Log'!P70:BM70,"&gt;=100")</f>
        <v>0</v>
      </c>
      <c r="AX19" s="12">
        <f>COUNTIF('Match Log'!P70:BM70,"&gt;=177")</f>
        <v>0</v>
      </c>
      <c r="AY19" s="12">
        <f t="shared" si="7"/>
        <v>0</v>
      </c>
    </row>
    <row r="20" spans="1:51" ht="12.75">
      <c r="A20" s="149"/>
      <c r="B20" s="142"/>
      <c r="C20" s="116"/>
      <c r="D20" s="117"/>
      <c r="E20" s="117"/>
      <c r="F20" s="118"/>
      <c r="G20" s="6">
        <v>6</v>
      </c>
      <c r="H20" s="7">
        <f>'Match Log'!P17</f>
        <v>0</v>
      </c>
      <c r="I20" s="13">
        <f>'Match Log'!Q17</f>
        <v>0</v>
      </c>
      <c r="J20" s="13">
        <f>'Match Log'!R17</f>
        <v>0</v>
      </c>
      <c r="K20" s="13">
        <f>'Match Log'!S17</f>
        <v>0</v>
      </c>
      <c r="L20" s="13">
        <f>'Match Log'!T17</f>
        <v>0</v>
      </c>
      <c r="M20" s="13">
        <f>'Match Log'!U17</f>
        <v>0</v>
      </c>
      <c r="N20" s="13">
        <f>'Match Log'!V17</f>
        <v>0</v>
      </c>
      <c r="O20" s="13">
        <f>'Match Log'!W17</f>
        <v>0</v>
      </c>
      <c r="P20" s="13">
        <f>'Match Log'!X17</f>
        <v>0</v>
      </c>
      <c r="Q20" s="13">
        <f>'Match Log'!Y17</f>
        <v>0</v>
      </c>
      <c r="R20" s="13">
        <f>'Match Log'!Z17</f>
        <v>0</v>
      </c>
      <c r="S20" s="19">
        <f>'Match Log'!AA17</f>
        <v>0</v>
      </c>
      <c r="T20" s="7">
        <f>'Match Log'!E17</f>
        <v>0</v>
      </c>
      <c r="U20" s="13">
        <f>'Match Log'!F17</f>
        <v>0</v>
      </c>
      <c r="V20" s="21">
        <f>'Match Log'!G17</f>
        <v>501</v>
      </c>
      <c r="W20" s="19">
        <f t="shared" si="4"/>
        <v>0</v>
      </c>
      <c r="X20" s="142"/>
      <c r="Y20" s="125"/>
      <c r="Z20" s="126"/>
      <c r="AA20" s="126"/>
      <c r="AB20" s="127"/>
      <c r="AC20" s="7">
        <f>'Match Log'!P71</f>
        <v>0</v>
      </c>
      <c r="AD20" s="13">
        <f>'Match Log'!Q71</f>
        <v>0</v>
      </c>
      <c r="AE20" s="13">
        <f>'Match Log'!R71</f>
        <v>0</v>
      </c>
      <c r="AF20" s="13">
        <f>'Match Log'!S71</f>
        <v>0</v>
      </c>
      <c r="AG20" s="13">
        <f>'Match Log'!T71</f>
        <v>0</v>
      </c>
      <c r="AH20" s="13">
        <f>'Match Log'!U71</f>
        <v>0</v>
      </c>
      <c r="AI20" s="13">
        <f>'Match Log'!V71</f>
        <v>0</v>
      </c>
      <c r="AJ20" s="13">
        <f>'Match Log'!W71</f>
        <v>0</v>
      </c>
      <c r="AK20" s="13">
        <f>'Match Log'!X71</f>
        <v>0</v>
      </c>
      <c r="AL20" s="13">
        <f>'Match Log'!Y71</f>
        <v>0</v>
      </c>
      <c r="AM20" s="13">
        <f>'Match Log'!Z71</f>
        <v>0</v>
      </c>
      <c r="AN20" s="19">
        <f>'Match Log'!AA71</f>
        <v>0</v>
      </c>
      <c r="AO20" s="7">
        <f>'Match Log'!E71</f>
        <v>0</v>
      </c>
      <c r="AP20" s="13">
        <f>'Match Log'!F71</f>
        <v>0</v>
      </c>
      <c r="AQ20" s="21">
        <f>'Match Log'!G71</f>
        <v>501</v>
      </c>
      <c r="AR20" s="19">
        <f t="shared" si="5"/>
        <v>0</v>
      </c>
      <c r="AT20" s="12">
        <f>COUNTIF('Match Log'!P17:BM17,"&gt;=100")</f>
        <v>0</v>
      </c>
      <c r="AU20" s="12">
        <f>COUNTIF('Match Log'!P17:BM17,"&gt;=177")</f>
        <v>0</v>
      </c>
      <c r="AV20" s="26">
        <f t="shared" si="6"/>
        <v>0</v>
      </c>
      <c r="AW20" s="26">
        <f>COUNTIF('Match Log'!P71:BM71,"&gt;=100")</f>
        <v>0</v>
      </c>
      <c r="AX20" s="12">
        <f>COUNTIF('Match Log'!P71:BM71,"&gt;=177")</f>
        <v>0</v>
      </c>
      <c r="AY20" s="12">
        <f t="shared" si="7"/>
        <v>0</v>
      </c>
    </row>
    <row r="21" spans="1:51" ht="12.75">
      <c r="A21" s="150"/>
      <c r="B21" s="143"/>
      <c r="C21" s="119"/>
      <c r="D21" s="120"/>
      <c r="E21" s="120"/>
      <c r="F21" s="121"/>
      <c r="G21" s="8">
        <v>7</v>
      </c>
      <c r="H21" s="9">
        <f>'Match Log'!P18</f>
        <v>0</v>
      </c>
      <c r="I21" s="14">
        <f>'Match Log'!Q18</f>
        <v>0</v>
      </c>
      <c r="J21" s="14">
        <f>'Match Log'!R18</f>
        <v>0</v>
      </c>
      <c r="K21" s="14">
        <f>'Match Log'!S18</f>
        <v>0</v>
      </c>
      <c r="L21" s="14">
        <f>'Match Log'!T18</f>
        <v>0</v>
      </c>
      <c r="M21" s="14">
        <f>'Match Log'!U18</f>
        <v>0</v>
      </c>
      <c r="N21" s="14">
        <f>'Match Log'!V18</f>
        <v>0</v>
      </c>
      <c r="O21" s="14">
        <f>'Match Log'!W18</f>
        <v>0</v>
      </c>
      <c r="P21" s="14">
        <f>'Match Log'!X18</f>
        <v>0</v>
      </c>
      <c r="Q21" s="14">
        <f>'Match Log'!Y18</f>
        <v>0</v>
      </c>
      <c r="R21" s="14">
        <f>'Match Log'!Z18</f>
        <v>0</v>
      </c>
      <c r="S21" s="22">
        <f>'Match Log'!AA18</f>
        <v>0</v>
      </c>
      <c r="T21" s="9">
        <f>'Match Log'!E18</f>
        <v>0</v>
      </c>
      <c r="U21" s="14">
        <f>'Match Log'!F18</f>
        <v>0</v>
      </c>
      <c r="V21" s="23">
        <f>'Match Log'!G18</f>
        <v>501</v>
      </c>
      <c r="W21" s="22">
        <f t="shared" si="4"/>
        <v>0</v>
      </c>
      <c r="X21" s="143"/>
      <c r="Y21" s="128"/>
      <c r="Z21" s="129"/>
      <c r="AA21" s="129"/>
      <c r="AB21" s="130"/>
      <c r="AC21" s="9">
        <f>'Match Log'!P72</f>
        <v>0</v>
      </c>
      <c r="AD21" s="14">
        <f>'Match Log'!Q72</f>
        <v>0</v>
      </c>
      <c r="AE21" s="14">
        <f>'Match Log'!R72</f>
        <v>0</v>
      </c>
      <c r="AF21" s="14">
        <f>'Match Log'!S72</f>
        <v>0</v>
      </c>
      <c r="AG21" s="14">
        <f>'Match Log'!T72</f>
        <v>0</v>
      </c>
      <c r="AH21" s="14">
        <f>'Match Log'!U72</f>
        <v>0</v>
      </c>
      <c r="AI21" s="14">
        <f>'Match Log'!V72</f>
        <v>0</v>
      </c>
      <c r="AJ21" s="14">
        <f>'Match Log'!W72</f>
        <v>0</v>
      </c>
      <c r="AK21" s="14">
        <f>'Match Log'!X72</f>
        <v>0</v>
      </c>
      <c r="AL21" s="14">
        <f>'Match Log'!Y72</f>
        <v>0</v>
      </c>
      <c r="AM21" s="14">
        <f>'Match Log'!Z72</f>
        <v>0</v>
      </c>
      <c r="AN21" s="22">
        <f>'Match Log'!AA72</f>
        <v>0</v>
      </c>
      <c r="AO21" s="9">
        <f>'Match Log'!E72</f>
        <v>0</v>
      </c>
      <c r="AP21" s="14">
        <f>'Match Log'!F72</f>
        <v>0</v>
      </c>
      <c r="AQ21" s="23">
        <f>'Match Log'!G72</f>
        <v>501</v>
      </c>
      <c r="AR21" s="22">
        <f t="shared" si="5"/>
        <v>0</v>
      </c>
      <c r="AT21" s="12">
        <f>COUNTIF('Match Log'!P18:BM18,"&gt;=100")</f>
        <v>0</v>
      </c>
      <c r="AU21" s="12">
        <f>COUNTIF('Match Log'!P18:BM18,"&gt;=177")</f>
        <v>0</v>
      </c>
      <c r="AV21" s="26">
        <f t="shared" si="6"/>
        <v>0</v>
      </c>
      <c r="AW21" s="26">
        <f>COUNTIF('Match Log'!P72:BM72,"&gt;=100")</f>
        <v>0</v>
      </c>
      <c r="AX21" s="12">
        <f>COUNTIF('Match Log'!P72:BM72,"&gt;=177")</f>
        <v>0</v>
      </c>
      <c r="AY21" s="12">
        <f t="shared" si="7"/>
        <v>0</v>
      </c>
    </row>
    <row r="22" spans="1:51" ht="12.75">
      <c r="A22" s="148" t="str">
        <f>'Match Log'!B19</f>
        <v>M3</v>
      </c>
      <c r="B22" s="141">
        <f>'Match Log'!M19</f>
        <v>0</v>
      </c>
      <c r="C22" s="122">
        <f>'Match Log'!C19</f>
        <v>0</v>
      </c>
      <c r="D22" s="123"/>
      <c r="E22" s="123"/>
      <c r="F22" s="124"/>
      <c r="G22" s="4">
        <v>1</v>
      </c>
      <c r="H22" s="5">
        <f>'Match Log'!P19</f>
        <v>0</v>
      </c>
      <c r="I22" s="12">
        <f>'Match Log'!Q19</f>
        <v>0</v>
      </c>
      <c r="J22" s="12">
        <f>'Match Log'!R19</f>
        <v>0</v>
      </c>
      <c r="K22" s="12">
        <f>'Match Log'!S19</f>
        <v>0</v>
      </c>
      <c r="L22" s="12">
        <f>'Match Log'!T19</f>
        <v>0</v>
      </c>
      <c r="M22" s="12">
        <f>'Match Log'!U19</f>
        <v>0</v>
      </c>
      <c r="N22" s="12">
        <f>'Match Log'!V19</f>
        <v>0</v>
      </c>
      <c r="O22" s="12">
        <f>'Match Log'!W19</f>
        <v>0</v>
      </c>
      <c r="P22" s="12">
        <f>'Match Log'!X19</f>
        <v>0</v>
      </c>
      <c r="Q22" s="12">
        <f>'Match Log'!Y19</f>
        <v>0</v>
      </c>
      <c r="R22" s="12">
        <f>'Match Log'!Z19</f>
        <v>0</v>
      </c>
      <c r="S22" s="17">
        <f>'Match Log'!AA19</f>
        <v>0</v>
      </c>
      <c r="T22" s="5">
        <f>'Match Log'!E19</f>
        <v>0</v>
      </c>
      <c r="U22" s="12">
        <f>'Match Log'!F19</f>
        <v>0</v>
      </c>
      <c r="V22" s="18">
        <f>'Match Log'!G19</f>
        <v>501</v>
      </c>
      <c r="W22" s="17">
        <f t="shared" si="4"/>
        <v>0</v>
      </c>
      <c r="X22" s="141">
        <f>'Match Log'!M73</f>
        <v>0</v>
      </c>
      <c r="Y22" s="113">
        <f>'Match Log'!C73</f>
        <v>0</v>
      </c>
      <c r="Z22" s="114"/>
      <c r="AA22" s="114"/>
      <c r="AB22" s="115"/>
      <c r="AC22" s="5">
        <f>'Match Log'!P73</f>
        <v>0</v>
      </c>
      <c r="AD22" s="12">
        <f>'Match Log'!Q73</f>
        <v>0</v>
      </c>
      <c r="AE22" s="12">
        <f>'Match Log'!R73</f>
        <v>0</v>
      </c>
      <c r="AF22" s="12">
        <f>'Match Log'!S73</f>
        <v>0</v>
      </c>
      <c r="AG22" s="12">
        <f>'Match Log'!T73</f>
        <v>0</v>
      </c>
      <c r="AH22" s="12">
        <f>'Match Log'!U73</f>
        <v>0</v>
      </c>
      <c r="AI22" s="12">
        <f>'Match Log'!V73</f>
        <v>0</v>
      </c>
      <c r="AJ22" s="12">
        <f>'Match Log'!W73</f>
        <v>0</v>
      </c>
      <c r="AK22" s="12">
        <f>'Match Log'!X73</f>
        <v>0</v>
      </c>
      <c r="AL22" s="12">
        <f>'Match Log'!Y73</f>
        <v>0</v>
      </c>
      <c r="AM22" s="12">
        <f>'Match Log'!Z73</f>
        <v>0</v>
      </c>
      <c r="AN22" s="17">
        <f>'Match Log'!AA73</f>
        <v>0</v>
      </c>
      <c r="AO22" s="5">
        <f>'Match Log'!E73</f>
        <v>0</v>
      </c>
      <c r="AP22" s="12">
        <f>'Match Log'!F73</f>
        <v>0</v>
      </c>
      <c r="AQ22" s="18">
        <f>'Match Log'!G73</f>
        <v>501</v>
      </c>
      <c r="AR22" s="17">
        <f t="shared" si="5"/>
        <v>0</v>
      </c>
      <c r="AT22" s="12">
        <f>COUNTIF('Match Log'!P19:BM19,"&gt;=100")</f>
        <v>0</v>
      </c>
      <c r="AU22" s="12">
        <f>COUNTIF('Match Log'!P19:BM19,"&gt;=177")</f>
        <v>0</v>
      </c>
      <c r="AV22" s="26">
        <f t="shared" si="6"/>
        <v>0</v>
      </c>
      <c r="AW22" s="26">
        <f>COUNTIF('Match Log'!P73:BM73,"&gt;=100")</f>
        <v>0</v>
      </c>
      <c r="AX22" s="12">
        <f>COUNTIF('Match Log'!P73:BM73,"&gt;=177")</f>
        <v>0</v>
      </c>
      <c r="AY22" s="12">
        <f t="shared" si="7"/>
        <v>0</v>
      </c>
    </row>
    <row r="23" spans="1:51" ht="12.75">
      <c r="A23" s="149"/>
      <c r="B23" s="142"/>
      <c r="C23" s="125"/>
      <c r="D23" s="126"/>
      <c r="E23" s="126"/>
      <c r="F23" s="127"/>
      <c r="G23" s="6">
        <v>2</v>
      </c>
      <c r="H23" s="7">
        <f>'Match Log'!P20</f>
        <v>0</v>
      </c>
      <c r="I23" s="13">
        <f>'Match Log'!Q20</f>
        <v>0</v>
      </c>
      <c r="J23" s="13">
        <f>'Match Log'!R20</f>
        <v>0</v>
      </c>
      <c r="K23" s="13">
        <f>'Match Log'!S20</f>
        <v>0</v>
      </c>
      <c r="L23" s="13">
        <f>'Match Log'!T20</f>
        <v>0</v>
      </c>
      <c r="M23" s="13">
        <f>'Match Log'!U20</f>
        <v>0</v>
      </c>
      <c r="N23" s="13">
        <f>'Match Log'!V20</f>
        <v>0</v>
      </c>
      <c r="O23" s="13">
        <f>'Match Log'!W20</f>
        <v>0</v>
      </c>
      <c r="P23" s="13">
        <f>'Match Log'!X20</f>
        <v>0</v>
      </c>
      <c r="Q23" s="13">
        <f>'Match Log'!Y20</f>
        <v>0</v>
      </c>
      <c r="R23" s="13">
        <f>'Match Log'!Z20</f>
        <v>0</v>
      </c>
      <c r="S23" s="19">
        <f>'Match Log'!AA20</f>
        <v>0</v>
      </c>
      <c r="T23" s="7">
        <f>'Match Log'!E20</f>
        <v>0</v>
      </c>
      <c r="U23" s="13">
        <f>'Match Log'!F20</f>
        <v>0</v>
      </c>
      <c r="V23" s="20">
        <f>'Match Log'!G20</f>
        <v>501</v>
      </c>
      <c r="W23" s="19">
        <f t="shared" si="4"/>
        <v>0</v>
      </c>
      <c r="X23" s="142"/>
      <c r="Y23" s="116"/>
      <c r="Z23" s="117"/>
      <c r="AA23" s="117"/>
      <c r="AB23" s="118"/>
      <c r="AC23" s="7">
        <f>'Match Log'!P74</f>
        <v>0</v>
      </c>
      <c r="AD23" s="13">
        <f>'Match Log'!Q74</f>
        <v>0</v>
      </c>
      <c r="AE23" s="13">
        <f>'Match Log'!R74</f>
        <v>0</v>
      </c>
      <c r="AF23" s="13">
        <f>'Match Log'!S74</f>
        <v>0</v>
      </c>
      <c r="AG23" s="13">
        <f>'Match Log'!T74</f>
        <v>0</v>
      </c>
      <c r="AH23" s="13">
        <f>'Match Log'!U74</f>
        <v>0</v>
      </c>
      <c r="AI23" s="13">
        <f>'Match Log'!V74</f>
        <v>0</v>
      </c>
      <c r="AJ23" s="13">
        <f>'Match Log'!W74</f>
        <v>0</v>
      </c>
      <c r="AK23" s="13">
        <f>'Match Log'!X74</f>
        <v>0</v>
      </c>
      <c r="AL23" s="13">
        <f>'Match Log'!Y74</f>
        <v>0</v>
      </c>
      <c r="AM23" s="13">
        <f>'Match Log'!Z74</f>
        <v>0</v>
      </c>
      <c r="AN23" s="19">
        <f>'Match Log'!AA74</f>
        <v>0</v>
      </c>
      <c r="AO23" s="7">
        <f>'Match Log'!E74</f>
        <v>0</v>
      </c>
      <c r="AP23" s="13">
        <f>'Match Log'!F74</f>
        <v>0</v>
      </c>
      <c r="AQ23" s="20">
        <f>'Match Log'!G74</f>
        <v>501</v>
      </c>
      <c r="AR23" s="19">
        <f t="shared" si="5"/>
        <v>0</v>
      </c>
      <c r="AT23" s="12">
        <f>COUNTIF('Match Log'!P20:BM20,"&gt;=100")</f>
        <v>0</v>
      </c>
      <c r="AU23" s="12">
        <f>COUNTIF('Match Log'!P20:BM20,"&gt;=177")</f>
        <v>0</v>
      </c>
      <c r="AV23" s="26">
        <f t="shared" si="6"/>
        <v>0</v>
      </c>
      <c r="AW23" s="26">
        <f>COUNTIF('Match Log'!P74:BM74,"&gt;=100")</f>
        <v>0</v>
      </c>
      <c r="AX23" s="12">
        <f>COUNTIF('Match Log'!P74:BM74,"&gt;=177")</f>
        <v>0</v>
      </c>
      <c r="AY23" s="12">
        <f t="shared" si="7"/>
        <v>0</v>
      </c>
    </row>
    <row r="24" spans="1:51" ht="12.75">
      <c r="A24" s="149"/>
      <c r="B24" s="142"/>
      <c r="C24" s="125"/>
      <c r="D24" s="126"/>
      <c r="E24" s="126"/>
      <c r="F24" s="127"/>
      <c r="G24" s="6">
        <v>3</v>
      </c>
      <c r="H24" s="7">
        <f>'Match Log'!P21</f>
        <v>0</v>
      </c>
      <c r="I24" s="13">
        <f>'Match Log'!Q21</f>
        <v>0</v>
      </c>
      <c r="J24" s="13">
        <f>'Match Log'!R21</f>
        <v>0</v>
      </c>
      <c r="K24" s="13">
        <f>'Match Log'!S21</f>
        <v>0</v>
      </c>
      <c r="L24" s="13">
        <f>'Match Log'!T21</f>
        <v>0</v>
      </c>
      <c r="M24" s="13">
        <f>'Match Log'!U21</f>
        <v>0</v>
      </c>
      <c r="N24" s="13">
        <f>'Match Log'!V21</f>
        <v>0</v>
      </c>
      <c r="O24" s="13">
        <f>'Match Log'!W21</f>
        <v>0</v>
      </c>
      <c r="P24" s="13">
        <f>'Match Log'!X21</f>
        <v>0</v>
      </c>
      <c r="Q24" s="13">
        <f>'Match Log'!Y21</f>
        <v>0</v>
      </c>
      <c r="R24" s="13">
        <f>'Match Log'!Z21</f>
        <v>0</v>
      </c>
      <c r="S24" s="19">
        <f>'Match Log'!AA21</f>
        <v>0</v>
      </c>
      <c r="T24" s="7">
        <f>'Match Log'!E21</f>
        <v>0</v>
      </c>
      <c r="U24" s="13">
        <f>'Match Log'!F21</f>
        <v>0</v>
      </c>
      <c r="V24" s="20">
        <f>'Match Log'!G21</f>
        <v>501</v>
      </c>
      <c r="W24" s="19">
        <f t="shared" si="4"/>
        <v>0</v>
      </c>
      <c r="X24" s="142"/>
      <c r="Y24" s="116"/>
      <c r="Z24" s="117"/>
      <c r="AA24" s="117"/>
      <c r="AB24" s="118"/>
      <c r="AC24" s="7">
        <f>'Match Log'!P75</f>
        <v>0</v>
      </c>
      <c r="AD24" s="13">
        <f>'Match Log'!Q75</f>
        <v>0</v>
      </c>
      <c r="AE24" s="13">
        <f>'Match Log'!R75</f>
        <v>0</v>
      </c>
      <c r="AF24" s="13">
        <f>'Match Log'!S75</f>
        <v>0</v>
      </c>
      <c r="AG24" s="13">
        <f>'Match Log'!T75</f>
        <v>0</v>
      </c>
      <c r="AH24" s="13">
        <f>'Match Log'!U75</f>
        <v>0</v>
      </c>
      <c r="AI24" s="13">
        <f>'Match Log'!V75</f>
        <v>0</v>
      </c>
      <c r="AJ24" s="13">
        <f>'Match Log'!W75</f>
        <v>0</v>
      </c>
      <c r="AK24" s="13">
        <f>'Match Log'!X75</f>
        <v>0</v>
      </c>
      <c r="AL24" s="13">
        <f>'Match Log'!Y75</f>
        <v>0</v>
      </c>
      <c r="AM24" s="13">
        <f>'Match Log'!Z75</f>
        <v>0</v>
      </c>
      <c r="AN24" s="19">
        <f>'Match Log'!AA75</f>
        <v>0</v>
      </c>
      <c r="AO24" s="7">
        <f>'Match Log'!E75</f>
        <v>0</v>
      </c>
      <c r="AP24" s="13">
        <f>'Match Log'!F75</f>
        <v>0</v>
      </c>
      <c r="AQ24" s="20">
        <f>'Match Log'!G75</f>
        <v>501</v>
      </c>
      <c r="AR24" s="19">
        <f t="shared" si="5"/>
        <v>0</v>
      </c>
      <c r="AT24" s="12">
        <f>COUNTIF('Match Log'!P21:BM21,"&gt;=100")</f>
        <v>0</v>
      </c>
      <c r="AU24" s="12">
        <f>COUNTIF('Match Log'!P21:BM21,"&gt;=177")</f>
        <v>0</v>
      </c>
      <c r="AV24" s="26">
        <f t="shared" si="6"/>
        <v>0</v>
      </c>
      <c r="AW24" s="26">
        <f>COUNTIF('Match Log'!P75:BM75,"&gt;=100")</f>
        <v>0</v>
      </c>
      <c r="AX24" s="12">
        <f>COUNTIF('Match Log'!P75:BM75,"&gt;=177")</f>
        <v>0</v>
      </c>
      <c r="AY24" s="12">
        <f t="shared" si="7"/>
        <v>0</v>
      </c>
    </row>
    <row r="25" spans="1:51" ht="12.75">
      <c r="A25" s="149"/>
      <c r="B25" s="142"/>
      <c r="C25" s="125"/>
      <c r="D25" s="126"/>
      <c r="E25" s="126"/>
      <c r="F25" s="127"/>
      <c r="G25" s="6">
        <v>4</v>
      </c>
      <c r="H25" s="7">
        <f>'Match Log'!P22</f>
        <v>0</v>
      </c>
      <c r="I25" s="13">
        <f>'Match Log'!Q22</f>
        <v>0</v>
      </c>
      <c r="J25" s="13">
        <f>'Match Log'!R22</f>
        <v>0</v>
      </c>
      <c r="K25" s="13">
        <f>'Match Log'!S22</f>
        <v>0</v>
      </c>
      <c r="L25" s="13">
        <f>'Match Log'!T22</f>
        <v>0</v>
      </c>
      <c r="M25" s="13">
        <f>'Match Log'!U22</f>
        <v>0</v>
      </c>
      <c r="N25" s="13">
        <f>'Match Log'!V22</f>
        <v>0</v>
      </c>
      <c r="O25" s="13">
        <f>'Match Log'!W22</f>
        <v>0</v>
      </c>
      <c r="P25" s="13">
        <f>'Match Log'!X22</f>
        <v>0</v>
      </c>
      <c r="Q25" s="13">
        <f>'Match Log'!Y22</f>
        <v>0</v>
      </c>
      <c r="R25" s="13">
        <f>'Match Log'!Z22</f>
        <v>0</v>
      </c>
      <c r="S25" s="19">
        <f>'Match Log'!AA22</f>
        <v>0</v>
      </c>
      <c r="T25" s="7">
        <f>'Match Log'!E22</f>
        <v>0</v>
      </c>
      <c r="U25" s="13">
        <f>'Match Log'!F22</f>
        <v>0</v>
      </c>
      <c r="V25" s="21">
        <f>'Match Log'!G22</f>
        <v>501</v>
      </c>
      <c r="W25" s="19">
        <f t="shared" si="4"/>
        <v>0</v>
      </c>
      <c r="X25" s="142"/>
      <c r="Y25" s="116"/>
      <c r="Z25" s="117"/>
      <c r="AA25" s="117"/>
      <c r="AB25" s="118"/>
      <c r="AC25" s="7">
        <f>'Match Log'!P76</f>
        <v>0</v>
      </c>
      <c r="AD25" s="13">
        <f>'Match Log'!Q76</f>
        <v>0</v>
      </c>
      <c r="AE25" s="13">
        <f>'Match Log'!R76</f>
        <v>0</v>
      </c>
      <c r="AF25" s="13">
        <f>'Match Log'!S76</f>
        <v>0</v>
      </c>
      <c r="AG25" s="13">
        <f>'Match Log'!T76</f>
        <v>0</v>
      </c>
      <c r="AH25" s="13">
        <f>'Match Log'!U76</f>
        <v>0</v>
      </c>
      <c r="AI25" s="13">
        <f>'Match Log'!V76</f>
        <v>0</v>
      </c>
      <c r="AJ25" s="13">
        <f>'Match Log'!W76</f>
        <v>0</v>
      </c>
      <c r="AK25" s="13">
        <f>'Match Log'!X76</f>
        <v>0</v>
      </c>
      <c r="AL25" s="13">
        <f>'Match Log'!Y76</f>
        <v>0</v>
      </c>
      <c r="AM25" s="13">
        <f>'Match Log'!Z76</f>
        <v>0</v>
      </c>
      <c r="AN25" s="19">
        <f>'Match Log'!AA76</f>
        <v>0</v>
      </c>
      <c r="AO25" s="7">
        <f>'Match Log'!E76</f>
        <v>0</v>
      </c>
      <c r="AP25" s="13">
        <f>'Match Log'!F76</f>
        <v>0</v>
      </c>
      <c r="AQ25" s="21">
        <f>'Match Log'!G76</f>
        <v>501</v>
      </c>
      <c r="AR25" s="19">
        <f t="shared" si="5"/>
        <v>0</v>
      </c>
      <c r="AT25" s="12">
        <f>COUNTIF('Match Log'!P22:BM22,"&gt;=100")</f>
        <v>0</v>
      </c>
      <c r="AU25" s="12">
        <f>COUNTIF('Match Log'!P22:BM22,"&gt;=177")</f>
        <v>0</v>
      </c>
      <c r="AV25" s="26">
        <f t="shared" si="6"/>
        <v>0</v>
      </c>
      <c r="AW25" s="26">
        <f>COUNTIF('Match Log'!P76:BM76,"&gt;=100")</f>
        <v>0</v>
      </c>
      <c r="AX25" s="12">
        <f>COUNTIF('Match Log'!P76:BM76,"&gt;=177")</f>
        <v>0</v>
      </c>
      <c r="AY25" s="12">
        <f t="shared" si="7"/>
        <v>0</v>
      </c>
    </row>
    <row r="26" spans="1:51" ht="12.75">
      <c r="A26" s="149"/>
      <c r="B26" s="142"/>
      <c r="C26" s="125"/>
      <c r="D26" s="126"/>
      <c r="E26" s="126"/>
      <c r="F26" s="127"/>
      <c r="G26" s="6">
        <v>5</v>
      </c>
      <c r="H26" s="7">
        <f>'Match Log'!P23</f>
        <v>0</v>
      </c>
      <c r="I26" s="13">
        <f>'Match Log'!Q23</f>
        <v>0</v>
      </c>
      <c r="J26" s="13">
        <f>'Match Log'!R23</f>
        <v>0</v>
      </c>
      <c r="K26" s="13">
        <f>'Match Log'!S23</f>
        <v>0</v>
      </c>
      <c r="L26" s="13">
        <f>'Match Log'!T23</f>
        <v>0</v>
      </c>
      <c r="M26" s="13">
        <f>'Match Log'!U23</f>
        <v>0</v>
      </c>
      <c r="N26" s="13">
        <f>'Match Log'!V23</f>
        <v>0</v>
      </c>
      <c r="O26" s="13">
        <f>'Match Log'!W23</f>
        <v>0</v>
      </c>
      <c r="P26" s="13">
        <f>'Match Log'!X23</f>
        <v>0</v>
      </c>
      <c r="Q26" s="13">
        <f>'Match Log'!Y23</f>
        <v>0</v>
      </c>
      <c r="R26" s="13">
        <f>'Match Log'!Z23</f>
        <v>0</v>
      </c>
      <c r="S26" s="19">
        <f>'Match Log'!AA23</f>
        <v>0</v>
      </c>
      <c r="T26" s="7">
        <f>'Match Log'!E23</f>
        <v>0</v>
      </c>
      <c r="U26" s="13">
        <f>'Match Log'!F23</f>
        <v>0</v>
      </c>
      <c r="V26" s="21">
        <f>'Match Log'!G23</f>
        <v>501</v>
      </c>
      <c r="W26" s="19">
        <f t="shared" si="4"/>
        <v>0</v>
      </c>
      <c r="X26" s="142"/>
      <c r="Y26" s="116"/>
      <c r="Z26" s="117"/>
      <c r="AA26" s="117"/>
      <c r="AB26" s="118"/>
      <c r="AC26" s="7">
        <f>'Match Log'!P77</f>
        <v>0</v>
      </c>
      <c r="AD26" s="13">
        <f>'Match Log'!Q77</f>
        <v>0</v>
      </c>
      <c r="AE26" s="13">
        <f>'Match Log'!R77</f>
        <v>0</v>
      </c>
      <c r="AF26" s="13">
        <f>'Match Log'!S77</f>
        <v>0</v>
      </c>
      <c r="AG26" s="13">
        <f>'Match Log'!T77</f>
        <v>0</v>
      </c>
      <c r="AH26" s="13">
        <f>'Match Log'!U77</f>
        <v>0</v>
      </c>
      <c r="AI26" s="13">
        <f>'Match Log'!V77</f>
        <v>0</v>
      </c>
      <c r="AJ26" s="13">
        <f>'Match Log'!W77</f>
        <v>0</v>
      </c>
      <c r="AK26" s="13">
        <f>'Match Log'!X77</f>
        <v>0</v>
      </c>
      <c r="AL26" s="13">
        <f>'Match Log'!Y77</f>
        <v>0</v>
      </c>
      <c r="AM26" s="13">
        <f>'Match Log'!Z77</f>
        <v>0</v>
      </c>
      <c r="AN26" s="19">
        <f>'Match Log'!AA77</f>
        <v>0</v>
      </c>
      <c r="AO26" s="7">
        <f>'Match Log'!E77</f>
        <v>0</v>
      </c>
      <c r="AP26" s="13">
        <f>'Match Log'!F77</f>
        <v>0</v>
      </c>
      <c r="AQ26" s="21">
        <f>'Match Log'!G77</f>
        <v>501</v>
      </c>
      <c r="AR26" s="19">
        <f t="shared" si="5"/>
        <v>0</v>
      </c>
      <c r="AT26" s="12">
        <f>COUNTIF('Match Log'!P23:BM23,"&gt;=100")</f>
        <v>0</v>
      </c>
      <c r="AU26" s="12">
        <f>COUNTIF('Match Log'!P23:BM23,"&gt;=177")</f>
        <v>0</v>
      </c>
      <c r="AV26" s="26">
        <f t="shared" si="6"/>
        <v>0</v>
      </c>
      <c r="AW26" s="26">
        <f>COUNTIF('Match Log'!P77:BM77,"&gt;=100")</f>
        <v>0</v>
      </c>
      <c r="AX26" s="12">
        <f>COUNTIF('Match Log'!P77:BM77,"&gt;=177")</f>
        <v>0</v>
      </c>
      <c r="AY26" s="12">
        <f t="shared" si="7"/>
        <v>0</v>
      </c>
    </row>
    <row r="27" spans="1:51" ht="12.75">
      <c r="A27" s="149"/>
      <c r="B27" s="142"/>
      <c r="C27" s="125"/>
      <c r="D27" s="126"/>
      <c r="E27" s="126"/>
      <c r="F27" s="127"/>
      <c r="G27" s="6">
        <v>6</v>
      </c>
      <c r="H27" s="7">
        <f>'Match Log'!P24</f>
        <v>0</v>
      </c>
      <c r="I27" s="13">
        <f>'Match Log'!Q24</f>
        <v>0</v>
      </c>
      <c r="J27" s="13">
        <f>'Match Log'!R24</f>
        <v>0</v>
      </c>
      <c r="K27" s="13">
        <f>'Match Log'!S24</f>
        <v>0</v>
      </c>
      <c r="L27" s="13">
        <f>'Match Log'!T24</f>
        <v>0</v>
      </c>
      <c r="M27" s="13">
        <f>'Match Log'!U24</f>
        <v>0</v>
      </c>
      <c r="N27" s="13">
        <f>'Match Log'!V24</f>
        <v>0</v>
      </c>
      <c r="O27" s="13">
        <f>'Match Log'!W24</f>
        <v>0</v>
      </c>
      <c r="P27" s="13">
        <f>'Match Log'!X24</f>
        <v>0</v>
      </c>
      <c r="Q27" s="13">
        <f>'Match Log'!Y24</f>
        <v>0</v>
      </c>
      <c r="R27" s="13">
        <f>'Match Log'!Z24</f>
        <v>0</v>
      </c>
      <c r="S27" s="19">
        <f>'Match Log'!AA24</f>
        <v>0</v>
      </c>
      <c r="T27" s="7">
        <f>'Match Log'!E24</f>
        <v>0</v>
      </c>
      <c r="U27" s="13">
        <f>'Match Log'!F24</f>
        <v>0</v>
      </c>
      <c r="V27" s="21">
        <f>'Match Log'!G24</f>
        <v>501</v>
      </c>
      <c r="W27" s="19">
        <f t="shared" si="4"/>
        <v>0</v>
      </c>
      <c r="X27" s="142"/>
      <c r="Y27" s="116"/>
      <c r="Z27" s="117"/>
      <c r="AA27" s="117"/>
      <c r="AB27" s="118"/>
      <c r="AC27" s="7">
        <f>'Match Log'!P78</f>
        <v>0</v>
      </c>
      <c r="AD27" s="13">
        <f>'Match Log'!Q78</f>
        <v>0</v>
      </c>
      <c r="AE27" s="13">
        <f>'Match Log'!R78</f>
        <v>0</v>
      </c>
      <c r="AF27" s="13">
        <f>'Match Log'!S78</f>
        <v>0</v>
      </c>
      <c r="AG27" s="13">
        <f>'Match Log'!T78</f>
        <v>0</v>
      </c>
      <c r="AH27" s="13">
        <f>'Match Log'!U78</f>
        <v>0</v>
      </c>
      <c r="AI27" s="13">
        <f>'Match Log'!V78</f>
        <v>0</v>
      </c>
      <c r="AJ27" s="13">
        <f>'Match Log'!W78</f>
        <v>0</v>
      </c>
      <c r="AK27" s="13">
        <f>'Match Log'!X78</f>
        <v>0</v>
      </c>
      <c r="AL27" s="13">
        <f>'Match Log'!Y78</f>
        <v>0</v>
      </c>
      <c r="AM27" s="13">
        <f>'Match Log'!Z78</f>
        <v>0</v>
      </c>
      <c r="AN27" s="19">
        <f>'Match Log'!AA78</f>
        <v>0</v>
      </c>
      <c r="AO27" s="7">
        <f>'Match Log'!E78</f>
        <v>0</v>
      </c>
      <c r="AP27" s="13">
        <f>'Match Log'!F78</f>
        <v>0</v>
      </c>
      <c r="AQ27" s="21">
        <f>'Match Log'!G78</f>
        <v>501</v>
      </c>
      <c r="AR27" s="19">
        <f t="shared" si="5"/>
        <v>0</v>
      </c>
      <c r="AT27" s="12">
        <f>COUNTIF('Match Log'!P24:BM24,"&gt;=100")</f>
        <v>0</v>
      </c>
      <c r="AU27" s="12">
        <f>COUNTIF('Match Log'!P24:BM24,"&gt;=177")</f>
        <v>0</v>
      </c>
      <c r="AV27" s="26">
        <f t="shared" si="6"/>
        <v>0</v>
      </c>
      <c r="AW27" s="26">
        <f>COUNTIF('Match Log'!P78:BM78,"&gt;=100")</f>
        <v>0</v>
      </c>
      <c r="AX27" s="12">
        <f>COUNTIF('Match Log'!P78:BM78,"&gt;=177")</f>
        <v>0</v>
      </c>
      <c r="AY27" s="12">
        <f t="shared" si="7"/>
        <v>0</v>
      </c>
    </row>
    <row r="28" spans="1:51" ht="12.75">
      <c r="A28" s="150"/>
      <c r="B28" s="143"/>
      <c r="C28" s="128"/>
      <c r="D28" s="129"/>
      <c r="E28" s="129"/>
      <c r="F28" s="130"/>
      <c r="G28" s="8">
        <v>7</v>
      </c>
      <c r="H28" s="9">
        <f>'Match Log'!P25</f>
        <v>0</v>
      </c>
      <c r="I28" s="14">
        <f>'Match Log'!Q25</f>
        <v>0</v>
      </c>
      <c r="J28" s="14">
        <f>'Match Log'!R25</f>
        <v>0</v>
      </c>
      <c r="K28" s="14">
        <f>'Match Log'!S25</f>
        <v>0</v>
      </c>
      <c r="L28" s="14">
        <f>'Match Log'!T25</f>
        <v>0</v>
      </c>
      <c r="M28" s="14">
        <f>'Match Log'!U25</f>
        <v>0</v>
      </c>
      <c r="N28" s="14">
        <f>'Match Log'!V25</f>
        <v>0</v>
      </c>
      <c r="O28" s="14">
        <f>'Match Log'!W25</f>
        <v>0</v>
      </c>
      <c r="P28" s="14">
        <f>'Match Log'!X25</f>
        <v>0</v>
      </c>
      <c r="Q28" s="14">
        <f>'Match Log'!Y25</f>
        <v>0</v>
      </c>
      <c r="R28" s="14">
        <f>'Match Log'!Z25</f>
        <v>0</v>
      </c>
      <c r="S28" s="22">
        <f>'Match Log'!AA25</f>
        <v>0</v>
      </c>
      <c r="T28" s="9">
        <f>'Match Log'!E25</f>
        <v>0</v>
      </c>
      <c r="U28" s="14">
        <f>'Match Log'!F25</f>
        <v>0</v>
      </c>
      <c r="V28" s="23">
        <f>'Match Log'!G25</f>
        <v>501</v>
      </c>
      <c r="W28" s="22">
        <f t="shared" si="4"/>
        <v>0</v>
      </c>
      <c r="X28" s="143"/>
      <c r="Y28" s="119"/>
      <c r="Z28" s="120"/>
      <c r="AA28" s="120"/>
      <c r="AB28" s="121"/>
      <c r="AC28" s="9">
        <f>'Match Log'!P79</f>
        <v>0</v>
      </c>
      <c r="AD28" s="14">
        <f>'Match Log'!Q79</f>
        <v>0</v>
      </c>
      <c r="AE28" s="14">
        <f>'Match Log'!R79</f>
        <v>0</v>
      </c>
      <c r="AF28" s="14">
        <f>'Match Log'!S79</f>
        <v>0</v>
      </c>
      <c r="AG28" s="14">
        <f>'Match Log'!T79</f>
        <v>0</v>
      </c>
      <c r="AH28" s="14">
        <f>'Match Log'!U79</f>
        <v>0</v>
      </c>
      <c r="AI28" s="14">
        <f>'Match Log'!V79</f>
        <v>0</v>
      </c>
      <c r="AJ28" s="14">
        <f>'Match Log'!W79</f>
        <v>0</v>
      </c>
      <c r="AK28" s="14">
        <f>'Match Log'!X79</f>
        <v>0</v>
      </c>
      <c r="AL28" s="14">
        <f>'Match Log'!Y79</f>
        <v>0</v>
      </c>
      <c r="AM28" s="14">
        <f>'Match Log'!Z79</f>
        <v>0</v>
      </c>
      <c r="AN28" s="22">
        <f>'Match Log'!AA79</f>
        <v>0</v>
      </c>
      <c r="AO28" s="9">
        <f>'Match Log'!E79</f>
        <v>0</v>
      </c>
      <c r="AP28" s="14">
        <f>'Match Log'!F79</f>
        <v>0</v>
      </c>
      <c r="AQ28" s="23">
        <f>'Match Log'!G79</f>
        <v>501</v>
      </c>
      <c r="AR28" s="22">
        <f t="shared" si="5"/>
        <v>0</v>
      </c>
      <c r="AT28" s="12">
        <f>COUNTIF('Match Log'!P25:BM25,"&gt;=100")</f>
        <v>0</v>
      </c>
      <c r="AU28" s="12">
        <f>COUNTIF('Match Log'!P25:BM25,"&gt;=177")</f>
        <v>0</v>
      </c>
      <c r="AV28" s="26">
        <f t="shared" si="6"/>
        <v>0</v>
      </c>
      <c r="AW28" s="26">
        <f>COUNTIF('Match Log'!P79:BM79,"&gt;=100")</f>
        <v>0</v>
      </c>
      <c r="AX28" s="12">
        <f>COUNTIF('Match Log'!P79:BM79,"&gt;=177")</f>
        <v>0</v>
      </c>
      <c r="AY28" s="12">
        <f t="shared" si="7"/>
        <v>0</v>
      </c>
    </row>
    <row r="29" spans="1:51" ht="12.75">
      <c r="A29" s="148" t="str">
        <f>'Match Log'!B26</f>
        <v>M4</v>
      </c>
      <c r="B29" s="141">
        <f>'Match Log'!M26</f>
        <v>0</v>
      </c>
      <c r="C29" s="113">
        <f>'Match Log'!C26</f>
        <v>0</v>
      </c>
      <c r="D29" s="114"/>
      <c r="E29" s="114"/>
      <c r="F29" s="115"/>
      <c r="G29" s="4">
        <v>1</v>
      </c>
      <c r="H29" s="5">
        <f>'Match Log'!P26</f>
        <v>0</v>
      </c>
      <c r="I29" s="12">
        <f>'Match Log'!Q26</f>
        <v>0</v>
      </c>
      <c r="J29" s="12">
        <f>'Match Log'!R26</f>
        <v>0</v>
      </c>
      <c r="K29" s="12">
        <f>'Match Log'!S26</f>
        <v>0</v>
      </c>
      <c r="L29" s="12">
        <f>'Match Log'!T26</f>
        <v>0</v>
      </c>
      <c r="M29" s="12">
        <f>'Match Log'!U26</f>
        <v>0</v>
      </c>
      <c r="N29" s="12">
        <f>'Match Log'!V26</f>
        <v>0</v>
      </c>
      <c r="O29" s="12">
        <f>'Match Log'!W26</f>
        <v>0</v>
      </c>
      <c r="P29" s="12">
        <f>'Match Log'!X26</f>
        <v>0</v>
      </c>
      <c r="Q29" s="12">
        <f>'Match Log'!Y26</f>
        <v>0</v>
      </c>
      <c r="R29" s="12">
        <f>'Match Log'!Z26</f>
        <v>0</v>
      </c>
      <c r="S29" s="17">
        <f>'Match Log'!AA26</f>
        <v>0</v>
      </c>
      <c r="T29" s="5">
        <f>'Match Log'!E26</f>
        <v>0</v>
      </c>
      <c r="U29" s="12">
        <f>'Match Log'!F26</f>
        <v>0</v>
      </c>
      <c r="V29" s="18">
        <f>'Match Log'!G26</f>
        <v>501</v>
      </c>
      <c r="W29" s="17">
        <f t="shared" si="4"/>
        <v>0</v>
      </c>
      <c r="X29" s="141">
        <f>'Match Log'!M80</f>
        <v>0</v>
      </c>
      <c r="Y29" s="122">
        <f>'Match Log'!C80</f>
        <v>0</v>
      </c>
      <c r="Z29" s="123"/>
      <c r="AA29" s="123"/>
      <c r="AB29" s="124"/>
      <c r="AC29" s="5">
        <f>'Match Log'!P80</f>
        <v>0</v>
      </c>
      <c r="AD29" s="12">
        <f>'Match Log'!Q80</f>
        <v>0</v>
      </c>
      <c r="AE29" s="12">
        <f>'Match Log'!R80</f>
        <v>0</v>
      </c>
      <c r="AF29" s="12">
        <f>'Match Log'!S80</f>
        <v>0</v>
      </c>
      <c r="AG29" s="12">
        <f>'Match Log'!T80</f>
        <v>0</v>
      </c>
      <c r="AH29" s="12">
        <f>'Match Log'!U80</f>
        <v>0</v>
      </c>
      <c r="AI29" s="12">
        <f>'Match Log'!V80</f>
        <v>0</v>
      </c>
      <c r="AJ29" s="12">
        <f>'Match Log'!W80</f>
        <v>0</v>
      </c>
      <c r="AK29" s="12">
        <f>'Match Log'!X80</f>
        <v>0</v>
      </c>
      <c r="AL29" s="12">
        <f>'Match Log'!Y80</f>
        <v>0</v>
      </c>
      <c r="AM29" s="12">
        <f>'Match Log'!Z80</f>
        <v>0</v>
      </c>
      <c r="AN29" s="17">
        <f>'Match Log'!AA80</f>
        <v>0</v>
      </c>
      <c r="AO29" s="5">
        <f>'Match Log'!E80</f>
        <v>0</v>
      </c>
      <c r="AP29" s="12">
        <f>'Match Log'!F80</f>
        <v>0</v>
      </c>
      <c r="AQ29" s="18">
        <f>'Match Log'!G80</f>
        <v>501</v>
      </c>
      <c r="AR29" s="17">
        <f t="shared" si="5"/>
        <v>0</v>
      </c>
      <c r="AT29" s="12">
        <f>COUNTIF('Match Log'!P26:BM26,"&gt;=100")</f>
        <v>0</v>
      </c>
      <c r="AU29" s="12">
        <f>COUNTIF('Match Log'!P26:BM26,"&gt;=177")</f>
        <v>0</v>
      </c>
      <c r="AV29" s="26">
        <f t="shared" si="6"/>
        <v>0</v>
      </c>
      <c r="AW29" s="26">
        <f>COUNTIF('Match Log'!P80:BM80,"&gt;=100")</f>
        <v>0</v>
      </c>
      <c r="AX29" s="12">
        <f>COUNTIF('Match Log'!P80:BM80,"&gt;=177")</f>
        <v>0</v>
      </c>
      <c r="AY29" s="12">
        <f t="shared" si="7"/>
        <v>0</v>
      </c>
    </row>
    <row r="30" spans="1:51" ht="12.75">
      <c r="A30" s="149"/>
      <c r="B30" s="142"/>
      <c r="C30" s="116"/>
      <c r="D30" s="117"/>
      <c r="E30" s="117"/>
      <c r="F30" s="118"/>
      <c r="G30" s="6">
        <v>2</v>
      </c>
      <c r="H30" s="7">
        <f>'Match Log'!P27</f>
        <v>0</v>
      </c>
      <c r="I30" s="13">
        <f>'Match Log'!Q27</f>
        <v>0</v>
      </c>
      <c r="J30" s="13">
        <f>'Match Log'!R27</f>
        <v>0</v>
      </c>
      <c r="K30" s="13">
        <f>'Match Log'!S27</f>
        <v>0</v>
      </c>
      <c r="L30" s="13">
        <f>'Match Log'!T27</f>
        <v>0</v>
      </c>
      <c r="M30" s="13">
        <f>'Match Log'!U27</f>
        <v>0</v>
      </c>
      <c r="N30" s="13">
        <f>'Match Log'!V27</f>
        <v>0</v>
      </c>
      <c r="O30" s="13">
        <f>'Match Log'!W27</f>
        <v>0</v>
      </c>
      <c r="P30" s="13">
        <f>'Match Log'!X27</f>
        <v>0</v>
      </c>
      <c r="Q30" s="13">
        <f>'Match Log'!Y27</f>
        <v>0</v>
      </c>
      <c r="R30" s="13">
        <f>'Match Log'!Z27</f>
        <v>0</v>
      </c>
      <c r="S30" s="19">
        <f>'Match Log'!AA27</f>
        <v>0</v>
      </c>
      <c r="T30" s="7">
        <f>'Match Log'!E27</f>
        <v>0</v>
      </c>
      <c r="U30" s="13">
        <f>'Match Log'!F27</f>
        <v>0</v>
      </c>
      <c r="V30" s="20">
        <f>'Match Log'!G27</f>
        <v>501</v>
      </c>
      <c r="W30" s="19">
        <f t="shared" si="4"/>
        <v>0</v>
      </c>
      <c r="X30" s="142"/>
      <c r="Y30" s="125"/>
      <c r="Z30" s="126"/>
      <c r="AA30" s="126"/>
      <c r="AB30" s="127"/>
      <c r="AC30" s="7">
        <f>'Match Log'!P81</f>
        <v>0</v>
      </c>
      <c r="AD30" s="13">
        <f>'Match Log'!Q81</f>
        <v>0</v>
      </c>
      <c r="AE30" s="13">
        <f>'Match Log'!R81</f>
        <v>0</v>
      </c>
      <c r="AF30" s="13">
        <f>'Match Log'!S81</f>
        <v>0</v>
      </c>
      <c r="AG30" s="13">
        <f>'Match Log'!T81</f>
        <v>0</v>
      </c>
      <c r="AH30" s="13">
        <f>'Match Log'!U81</f>
        <v>0</v>
      </c>
      <c r="AI30" s="13">
        <f>'Match Log'!V81</f>
        <v>0</v>
      </c>
      <c r="AJ30" s="13">
        <f>'Match Log'!W81</f>
        <v>0</v>
      </c>
      <c r="AK30" s="13">
        <f>'Match Log'!X81</f>
        <v>0</v>
      </c>
      <c r="AL30" s="13">
        <f>'Match Log'!Y81</f>
        <v>0</v>
      </c>
      <c r="AM30" s="13">
        <f>'Match Log'!Z81</f>
        <v>0</v>
      </c>
      <c r="AN30" s="19">
        <f>'Match Log'!AA81</f>
        <v>0</v>
      </c>
      <c r="AO30" s="7">
        <f>'Match Log'!E81</f>
        <v>0</v>
      </c>
      <c r="AP30" s="13">
        <f>'Match Log'!F81</f>
        <v>0</v>
      </c>
      <c r="AQ30" s="20">
        <f>'Match Log'!G81</f>
        <v>501</v>
      </c>
      <c r="AR30" s="19">
        <f t="shared" si="5"/>
        <v>0</v>
      </c>
      <c r="AT30" s="12">
        <f>COUNTIF('Match Log'!P27:BM27,"&gt;=100")</f>
        <v>0</v>
      </c>
      <c r="AU30" s="12">
        <f>COUNTIF('Match Log'!P27:BM27,"&gt;=177")</f>
        <v>0</v>
      </c>
      <c r="AV30" s="26">
        <f t="shared" si="6"/>
        <v>0</v>
      </c>
      <c r="AW30" s="26">
        <f>COUNTIF('Match Log'!P81:BM81,"&gt;=100")</f>
        <v>0</v>
      </c>
      <c r="AX30" s="12">
        <f>COUNTIF('Match Log'!P81:BM81,"&gt;=177")</f>
        <v>0</v>
      </c>
      <c r="AY30" s="12">
        <f t="shared" si="7"/>
        <v>0</v>
      </c>
    </row>
    <row r="31" spans="1:51" ht="12.75">
      <c r="A31" s="149"/>
      <c r="B31" s="142"/>
      <c r="C31" s="116"/>
      <c r="D31" s="117"/>
      <c r="E31" s="117"/>
      <c r="F31" s="118"/>
      <c r="G31" s="6">
        <v>3</v>
      </c>
      <c r="H31" s="7">
        <f>'Match Log'!P28</f>
        <v>0</v>
      </c>
      <c r="I31" s="13">
        <f>'Match Log'!Q28</f>
        <v>0</v>
      </c>
      <c r="J31" s="13">
        <f>'Match Log'!R28</f>
        <v>0</v>
      </c>
      <c r="K31" s="13">
        <f>'Match Log'!S28</f>
        <v>0</v>
      </c>
      <c r="L31" s="13">
        <f>'Match Log'!T28</f>
        <v>0</v>
      </c>
      <c r="M31" s="13">
        <f>'Match Log'!U28</f>
        <v>0</v>
      </c>
      <c r="N31" s="13">
        <f>'Match Log'!V28</f>
        <v>0</v>
      </c>
      <c r="O31" s="13">
        <f>'Match Log'!W28</f>
        <v>0</v>
      </c>
      <c r="P31" s="13">
        <f>'Match Log'!X28</f>
        <v>0</v>
      </c>
      <c r="Q31" s="13">
        <f>'Match Log'!Y28</f>
        <v>0</v>
      </c>
      <c r="R31" s="13">
        <f>'Match Log'!Z28</f>
        <v>0</v>
      </c>
      <c r="S31" s="19">
        <f>'Match Log'!AA28</f>
        <v>0</v>
      </c>
      <c r="T31" s="7">
        <f>'Match Log'!E28</f>
        <v>0</v>
      </c>
      <c r="U31" s="13">
        <f>'Match Log'!F28</f>
        <v>0</v>
      </c>
      <c r="V31" s="20">
        <f>'Match Log'!G28</f>
        <v>501</v>
      </c>
      <c r="W31" s="19">
        <f t="shared" si="4"/>
        <v>0</v>
      </c>
      <c r="X31" s="142"/>
      <c r="Y31" s="125"/>
      <c r="Z31" s="126"/>
      <c r="AA31" s="126"/>
      <c r="AB31" s="127"/>
      <c r="AC31" s="7">
        <f>'Match Log'!P82</f>
        <v>0</v>
      </c>
      <c r="AD31" s="13">
        <f>'Match Log'!Q82</f>
        <v>0</v>
      </c>
      <c r="AE31" s="13">
        <f>'Match Log'!R82</f>
        <v>0</v>
      </c>
      <c r="AF31" s="13">
        <f>'Match Log'!S82</f>
        <v>0</v>
      </c>
      <c r="AG31" s="13">
        <f>'Match Log'!T82</f>
        <v>0</v>
      </c>
      <c r="AH31" s="13">
        <f>'Match Log'!U82</f>
        <v>0</v>
      </c>
      <c r="AI31" s="13">
        <f>'Match Log'!V82</f>
        <v>0</v>
      </c>
      <c r="AJ31" s="13">
        <f>'Match Log'!W82</f>
        <v>0</v>
      </c>
      <c r="AK31" s="13">
        <f>'Match Log'!X82</f>
        <v>0</v>
      </c>
      <c r="AL31" s="13">
        <f>'Match Log'!Y82</f>
        <v>0</v>
      </c>
      <c r="AM31" s="13">
        <f>'Match Log'!Z82</f>
        <v>0</v>
      </c>
      <c r="AN31" s="19">
        <f>'Match Log'!AA82</f>
        <v>0</v>
      </c>
      <c r="AO31" s="7">
        <f>'Match Log'!E82</f>
        <v>0</v>
      </c>
      <c r="AP31" s="13">
        <f>'Match Log'!F82</f>
        <v>0</v>
      </c>
      <c r="AQ31" s="20">
        <f>'Match Log'!G82</f>
        <v>501</v>
      </c>
      <c r="AR31" s="19">
        <f t="shared" si="5"/>
        <v>0</v>
      </c>
      <c r="AT31" s="12">
        <f>COUNTIF('Match Log'!P28:BM28,"&gt;=100")</f>
        <v>0</v>
      </c>
      <c r="AU31" s="12">
        <f>COUNTIF('Match Log'!P28:BM28,"&gt;=177")</f>
        <v>0</v>
      </c>
      <c r="AV31" s="26">
        <f t="shared" si="6"/>
        <v>0</v>
      </c>
      <c r="AW31" s="26">
        <f>COUNTIF('Match Log'!P82:BM82,"&gt;=100")</f>
        <v>0</v>
      </c>
      <c r="AX31" s="12">
        <f>COUNTIF('Match Log'!P82:BM82,"&gt;=177")</f>
        <v>0</v>
      </c>
      <c r="AY31" s="12">
        <f t="shared" si="7"/>
        <v>0</v>
      </c>
    </row>
    <row r="32" spans="1:51" ht="12.75">
      <c r="A32" s="149"/>
      <c r="B32" s="142"/>
      <c r="C32" s="116"/>
      <c r="D32" s="117"/>
      <c r="E32" s="117"/>
      <c r="F32" s="118"/>
      <c r="G32" s="6">
        <v>4</v>
      </c>
      <c r="H32" s="7">
        <f>'Match Log'!P29</f>
        <v>0</v>
      </c>
      <c r="I32" s="13">
        <f>'Match Log'!Q29</f>
        <v>0</v>
      </c>
      <c r="J32" s="13">
        <f>'Match Log'!R29</f>
        <v>0</v>
      </c>
      <c r="K32" s="13">
        <f>'Match Log'!S29</f>
        <v>0</v>
      </c>
      <c r="L32" s="13">
        <f>'Match Log'!T29</f>
        <v>0</v>
      </c>
      <c r="M32" s="13">
        <f>'Match Log'!U29</f>
        <v>0</v>
      </c>
      <c r="N32" s="13">
        <f>'Match Log'!V29</f>
        <v>0</v>
      </c>
      <c r="O32" s="13">
        <f>'Match Log'!W29</f>
        <v>0</v>
      </c>
      <c r="P32" s="13">
        <f>'Match Log'!X29</f>
        <v>0</v>
      </c>
      <c r="Q32" s="13">
        <f>'Match Log'!Y29</f>
        <v>0</v>
      </c>
      <c r="R32" s="13">
        <f>'Match Log'!Z29</f>
        <v>0</v>
      </c>
      <c r="S32" s="19">
        <f>'Match Log'!AA29</f>
        <v>0</v>
      </c>
      <c r="T32" s="7">
        <f>'Match Log'!E29</f>
        <v>0</v>
      </c>
      <c r="U32" s="13">
        <f>'Match Log'!F29</f>
        <v>0</v>
      </c>
      <c r="V32" s="21">
        <f>'Match Log'!G29</f>
        <v>501</v>
      </c>
      <c r="W32" s="19">
        <f t="shared" si="4"/>
        <v>0</v>
      </c>
      <c r="X32" s="142"/>
      <c r="Y32" s="125"/>
      <c r="Z32" s="126"/>
      <c r="AA32" s="126"/>
      <c r="AB32" s="127"/>
      <c r="AC32" s="7">
        <f>'Match Log'!P83</f>
        <v>0</v>
      </c>
      <c r="AD32" s="13">
        <f>'Match Log'!Q83</f>
        <v>0</v>
      </c>
      <c r="AE32" s="13">
        <f>'Match Log'!R83</f>
        <v>0</v>
      </c>
      <c r="AF32" s="13">
        <f>'Match Log'!S83</f>
        <v>0</v>
      </c>
      <c r="AG32" s="13">
        <f>'Match Log'!T83</f>
        <v>0</v>
      </c>
      <c r="AH32" s="13">
        <f>'Match Log'!U83</f>
        <v>0</v>
      </c>
      <c r="AI32" s="13">
        <f>'Match Log'!V83</f>
        <v>0</v>
      </c>
      <c r="AJ32" s="13">
        <f>'Match Log'!W83</f>
        <v>0</v>
      </c>
      <c r="AK32" s="13">
        <f>'Match Log'!X83</f>
        <v>0</v>
      </c>
      <c r="AL32" s="13">
        <f>'Match Log'!Y83</f>
        <v>0</v>
      </c>
      <c r="AM32" s="13">
        <f>'Match Log'!Z83</f>
        <v>0</v>
      </c>
      <c r="AN32" s="19">
        <f>'Match Log'!AA83</f>
        <v>0</v>
      </c>
      <c r="AO32" s="7">
        <f>'Match Log'!E83</f>
        <v>0</v>
      </c>
      <c r="AP32" s="13">
        <f>'Match Log'!F83</f>
        <v>0</v>
      </c>
      <c r="AQ32" s="21">
        <f>'Match Log'!G83</f>
        <v>501</v>
      </c>
      <c r="AR32" s="19">
        <f t="shared" si="5"/>
        <v>0</v>
      </c>
      <c r="AT32" s="12">
        <f>COUNTIF('Match Log'!P29:BM29,"&gt;=100")</f>
        <v>0</v>
      </c>
      <c r="AU32" s="12">
        <f>COUNTIF('Match Log'!P29:BM29,"&gt;=177")</f>
        <v>0</v>
      </c>
      <c r="AV32" s="26">
        <f t="shared" si="6"/>
        <v>0</v>
      </c>
      <c r="AW32" s="26">
        <f>COUNTIF('Match Log'!P83:BM83,"&gt;=100")</f>
        <v>0</v>
      </c>
      <c r="AX32" s="12">
        <f>COUNTIF('Match Log'!P83:BM83,"&gt;=177")</f>
        <v>0</v>
      </c>
      <c r="AY32" s="12">
        <f t="shared" si="7"/>
        <v>0</v>
      </c>
    </row>
    <row r="33" spans="1:51" ht="12.75">
      <c r="A33" s="149"/>
      <c r="B33" s="142"/>
      <c r="C33" s="116"/>
      <c r="D33" s="117"/>
      <c r="E33" s="117"/>
      <c r="F33" s="118"/>
      <c r="G33" s="6">
        <v>5</v>
      </c>
      <c r="H33" s="7">
        <f>'Match Log'!P30</f>
        <v>0</v>
      </c>
      <c r="I33" s="13">
        <f>'Match Log'!Q30</f>
        <v>0</v>
      </c>
      <c r="J33" s="13">
        <f>'Match Log'!R30</f>
        <v>0</v>
      </c>
      <c r="K33" s="13">
        <f>'Match Log'!S30</f>
        <v>0</v>
      </c>
      <c r="L33" s="13">
        <f>'Match Log'!T30</f>
        <v>0</v>
      </c>
      <c r="M33" s="13">
        <f>'Match Log'!U30</f>
        <v>0</v>
      </c>
      <c r="N33" s="13">
        <f>'Match Log'!V30</f>
        <v>0</v>
      </c>
      <c r="O33" s="13">
        <f>'Match Log'!W30</f>
        <v>0</v>
      </c>
      <c r="P33" s="13">
        <f>'Match Log'!X30</f>
        <v>0</v>
      </c>
      <c r="Q33" s="13">
        <f>'Match Log'!Y30</f>
        <v>0</v>
      </c>
      <c r="R33" s="13">
        <f>'Match Log'!Z30</f>
        <v>0</v>
      </c>
      <c r="S33" s="19">
        <f>'Match Log'!AA30</f>
        <v>0</v>
      </c>
      <c r="T33" s="7">
        <f>'Match Log'!E30</f>
        <v>0</v>
      </c>
      <c r="U33" s="13">
        <f>'Match Log'!F30</f>
        <v>0</v>
      </c>
      <c r="V33" s="21">
        <f>'Match Log'!G30</f>
        <v>501</v>
      </c>
      <c r="W33" s="19">
        <f t="shared" si="4"/>
        <v>0</v>
      </c>
      <c r="X33" s="142"/>
      <c r="Y33" s="125"/>
      <c r="Z33" s="126"/>
      <c r="AA33" s="126"/>
      <c r="AB33" s="127"/>
      <c r="AC33" s="7">
        <f>'Match Log'!P84</f>
        <v>0</v>
      </c>
      <c r="AD33" s="13">
        <f>'Match Log'!Q84</f>
        <v>0</v>
      </c>
      <c r="AE33" s="13">
        <f>'Match Log'!R84</f>
        <v>0</v>
      </c>
      <c r="AF33" s="13">
        <f>'Match Log'!S84</f>
        <v>0</v>
      </c>
      <c r="AG33" s="13">
        <f>'Match Log'!T84</f>
        <v>0</v>
      </c>
      <c r="AH33" s="13">
        <f>'Match Log'!U84</f>
        <v>0</v>
      </c>
      <c r="AI33" s="13">
        <f>'Match Log'!V84</f>
        <v>0</v>
      </c>
      <c r="AJ33" s="13">
        <f>'Match Log'!W84</f>
        <v>0</v>
      </c>
      <c r="AK33" s="13">
        <f>'Match Log'!X84</f>
        <v>0</v>
      </c>
      <c r="AL33" s="13">
        <f>'Match Log'!Y84</f>
        <v>0</v>
      </c>
      <c r="AM33" s="13">
        <f>'Match Log'!Z84</f>
        <v>0</v>
      </c>
      <c r="AN33" s="19">
        <f>'Match Log'!AA84</f>
        <v>0</v>
      </c>
      <c r="AO33" s="7">
        <f>'Match Log'!E84</f>
        <v>0</v>
      </c>
      <c r="AP33" s="13">
        <f>'Match Log'!F84</f>
        <v>0</v>
      </c>
      <c r="AQ33" s="21">
        <f>'Match Log'!G84</f>
        <v>501</v>
      </c>
      <c r="AR33" s="19">
        <f t="shared" si="5"/>
        <v>0</v>
      </c>
      <c r="AT33" s="12">
        <f>COUNTIF('Match Log'!P30:BM30,"&gt;=100")</f>
        <v>0</v>
      </c>
      <c r="AU33" s="12">
        <f>COUNTIF('Match Log'!P30:BM30,"&gt;=177")</f>
        <v>0</v>
      </c>
      <c r="AV33" s="26">
        <f t="shared" si="6"/>
        <v>0</v>
      </c>
      <c r="AW33" s="26">
        <f>COUNTIF('Match Log'!P84:BM84,"&gt;=100")</f>
        <v>0</v>
      </c>
      <c r="AX33" s="12">
        <f>COUNTIF('Match Log'!P84:BM84,"&gt;=177")</f>
        <v>0</v>
      </c>
      <c r="AY33" s="12">
        <f t="shared" si="7"/>
        <v>0</v>
      </c>
    </row>
    <row r="34" spans="1:51" ht="12.75">
      <c r="A34" s="149"/>
      <c r="B34" s="142"/>
      <c r="C34" s="116"/>
      <c r="D34" s="117"/>
      <c r="E34" s="117"/>
      <c r="F34" s="118"/>
      <c r="G34" s="6">
        <v>6</v>
      </c>
      <c r="H34" s="7">
        <f>'Match Log'!P31</f>
        <v>0</v>
      </c>
      <c r="I34" s="13">
        <f>'Match Log'!Q31</f>
        <v>0</v>
      </c>
      <c r="J34" s="13">
        <f>'Match Log'!R31</f>
        <v>0</v>
      </c>
      <c r="K34" s="13">
        <f>'Match Log'!S31</f>
        <v>0</v>
      </c>
      <c r="L34" s="13">
        <f>'Match Log'!T31</f>
        <v>0</v>
      </c>
      <c r="M34" s="13">
        <f>'Match Log'!U31</f>
        <v>0</v>
      </c>
      <c r="N34" s="13">
        <f>'Match Log'!V31</f>
        <v>0</v>
      </c>
      <c r="O34" s="13">
        <f>'Match Log'!W31</f>
        <v>0</v>
      </c>
      <c r="P34" s="13">
        <f>'Match Log'!X31</f>
        <v>0</v>
      </c>
      <c r="Q34" s="13">
        <f>'Match Log'!Y31</f>
        <v>0</v>
      </c>
      <c r="R34" s="13">
        <f>'Match Log'!Z31</f>
        <v>0</v>
      </c>
      <c r="S34" s="19">
        <f>'Match Log'!AA31</f>
        <v>0</v>
      </c>
      <c r="T34" s="7">
        <f>'Match Log'!E31</f>
        <v>0</v>
      </c>
      <c r="U34" s="13">
        <f>'Match Log'!F31</f>
        <v>0</v>
      </c>
      <c r="V34" s="21">
        <f>'Match Log'!G31</f>
        <v>501</v>
      </c>
      <c r="W34" s="19">
        <f t="shared" si="4"/>
        <v>0</v>
      </c>
      <c r="X34" s="142"/>
      <c r="Y34" s="125"/>
      <c r="Z34" s="126"/>
      <c r="AA34" s="126"/>
      <c r="AB34" s="127"/>
      <c r="AC34" s="7">
        <f>'Match Log'!P85</f>
        <v>0</v>
      </c>
      <c r="AD34" s="13">
        <f>'Match Log'!Q85</f>
        <v>0</v>
      </c>
      <c r="AE34" s="13">
        <f>'Match Log'!R85</f>
        <v>0</v>
      </c>
      <c r="AF34" s="13">
        <f>'Match Log'!S85</f>
        <v>0</v>
      </c>
      <c r="AG34" s="13">
        <f>'Match Log'!T85</f>
        <v>0</v>
      </c>
      <c r="AH34" s="13">
        <f>'Match Log'!U85</f>
        <v>0</v>
      </c>
      <c r="AI34" s="13">
        <f>'Match Log'!V85</f>
        <v>0</v>
      </c>
      <c r="AJ34" s="13">
        <f>'Match Log'!W85</f>
        <v>0</v>
      </c>
      <c r="AK34" s="13">
        <f>'Match Log'!X85</f>
        <v>0</v>
      </c>
      <c r="AL34" s="13">
        <f>'Match Log'!Y85</f>
        <v>0</v>
      </c>
      <c r="AM34" s="13">
        <f>'Match Log'!Z85</f>
        <v>0</v>
      </c>
      <c r="AN34" s="19">
        <f>'Match Log'!AA85</f>
        <v>0</v>
      </c>
      <c r="AO34" s="7">
        <f>'Match Log'!E85</f>
        <v>0</v>
      </c>
      <c r="AP34" s="13">
        <f>'Match Log'!F85</f>
        <v>0</v>
      </c>
      <c r="AQ34" s="21">
        <f>'Match Log'!G85</f>
        <v>501</v>
      </c>
      <c r="AR34" s="19">
        <f t="shared" si="5"/>
        <v>0</v>
      </c>
      <c r="AT34" s="12">
        <f>COUNTIF('Match Log'!P31:BM31,"&gt;=100")</f>
        <v>0</v>
      </c>
      <c r="AU34" s="12">
        <f>COUNTIF('Match Log'!P31:BM31,"&gt;=177")</f>
        <v>0</v>
      </c>
      <c r="AV34" s="26">
        <f t="shared" si="6"/>
        <v>0</v>
      </c>
      <c r="AW34" s="26">
        <f>COUNTIF('Match Log'!P85:BM85,"&gt;=100")</f>
        <v>0</v>
      </c>
      <c r="AX34" s="12">
        <f>COUNTIF('Match Log'!P85:BM85,"&gt;=177")</f>
        <v>0</v>
      </c>
      <c r="AY34" s="12">
        <f t="shared" si="7"/>
        <v>0</v>
      </c>
    </row>
    <row r="35" spans="1:51" ht="12.75">
      <c r="A35" s="150"/>
      <c r="B35" s="143"/>
      <c r="C35" s="119"/>
      <c r="D35" s="120"/>
      <c r="E35" s="120"/>
      <c r="F35" s="121"/>
      <c r="G35" s="8">
        <v>7</v>
      </c>
      <c r="H35" s="9">
        <f>'Match Log'!P32</f>
        <v>0</v>
      </c>
      <c r="I35" s="14">
        <f>'Match Log'!Q32</f>
        <v>0</v>
      </c>
      <c r="J35" s="14">
        <f>'Match Log'!R32</f>
        <v>0</v>
      </c>
      <c r="K35" s="14">
        <f>'Match Log'!S32</f>
        <v>0</v>
      </c>
      <c r="L35" s="14">
        <f>'Match Log'!T32</f>
        <v>0</v>
      </c>
      <c r="M35" s="14">
        <f>'Match Log'!U32</f>
        <v>0</v>
      </c>
      <c r="N35" s="14">
        <f>'Match Log'!V32</f>
        <v>0</v>
      </c>
      <c r="O35" s="14">
        <f>'Match Log'!W32</f>
        <v>0</v>
      </c>
      <c r="P35" s="14">
        <f>'Match Log'!X32</f>
        <v>0</v>
      </c>
      <c r="Q35" s="14">
        <f>'Match Log'!Y32</f>
        <v>0</v>
      </c>
      <c r="R35" s="14">
        <f>'Match Log'!Z32</f>
        <v>0</v>
      </c>
      <c r="S35" s="22">
        <f>'Match Log'!AA32</f>
        <v>0</v>
      </c>
      <c r="T35" s="9">
        <f>'Match Log'!E32</f>
        <v>0</v>
      </c>
      <c r="U35" s="14">
        <f>'Match Log'!F32</f>
        <v>0</v>
      </c>
      <c r="V35" s="23">
        <f>'Match Log'!G32</f>
        <v>501</v>
      </c>
      <c r="W35" s="22">
        <f t="shared" si="4"/>
        <v>0</v>
      </c>
      <c r="X35" s="143"/>
      <c r="Y35" s="128"/>
      <c r="Z35" s="129"/>
      <c r="AA35" s="129"/>
      <c r="AB35" s="130"/>
      <c r="AC35" s="9">
        <f>'Match Log'!P86</f>
        <v>0</v>
      </c>
      <c r="AD35" s="14">
        <f>'Match Log'!Q86</f>
        <v>0</v>
      </c>
      <c r="AE35" s="14">
        <f>'Match Log'!R86</f>
        <v>0</v>
      </c>
      <c r="AF35" s="14">
        <f>'Match Log'!S86</f>
        <v>0</v>
      </c>
      <c r="AG35" s="14">
        <f>'Match Log'!T86</f>
        <v>0</v>
      </c>
      <c r="AH35" s="14">
        <f>'Match Log'!U86</f>
        <v>0</v>
      </c>
      <c r="AI35" s="14">
        <f>'Match Log'!V86</f>
        <v>0</v>
      </c>
      <c r="AJ35" s="14">
        <f>'Match Log'!W86</f>
        <v>0</v>
      </c>
      <c r="AK35" s="14">
        <f>'Match Log'!X86</f>
        <v>0</v>
      </c>
      <c r="AL35" s="14">
        <f>'Match Log'!Y86</f>
        <v>0</v>
      </c>
      <c r="AM35" s="14">
        <f>'Match Log'!Z86</f>
        <v>0</v>
      </c>
      <c r="AN35" s="22">
        <f>'Match Log'!AA86</f>
        <v>0</v>
      </c>
      <c r="AO35" s="9">
        <f>'Match Log'!E86</f>
        <v>0</v>
      </c>
      <c r="AP35" s="14">
        <f>'Match Log'!F86</f>
        <v>0</v>
      </c>
      <c r="AQ35" s="23">
        <f>'Match Log'!G86</f>
        <v>501</v>
      </c>
      <c r="AR35" s="22">
        <f t="shared" si="5"/>
        <v>0</v>
      </c>
      <c r="AT35" s="12">
        <f>COUNTIF('Match Log'!P32:BM32,"&gt;=100")</f>
        <v>0</v>
      </c>
      <c r="AU35" s="12">
        <f>COUNTIF('Match Log'!P32:BM32,"&gt;=177")</f>
        <v>0</v>
      </c>
      <c r="AV35" s="26">
        <f t="shared" si="6"/>
        <v>0</v>
      </c>
      <c r="AW35" s="26">
        <f>COUNTIF('Match Log'!P86:BM86,"&gt;=100")</f>
        <v>0</v>
      </c>
      <c r="AX35" s="12">
        <f>COUNTIF('Match Log'!P86:BM86,"&gt;=177")</f>
        <v>0</v>
      </c>
      <c r="AY35" s="12">
        <f t="shared" si="7"/>
        <v>0</v>
      </c>
    </row>
    <row r="36" spans="1:51" ht="12.75">
      <c r="A36" s="148" t="str">
        <f>'Match Log'!B33</f>
        <v>M5</v>
      </c>
      <c r="B36" s="141">
        <f>'Match Log'!M33</f>
        <v>0</v>
      </c>
      <c r="C36" s="122">
        <f>'Match Log'!C33</f>
        <v>0</v>
      </c>
      <c r="D36" s="123"/>
      <c r="E36" s="123"/>
      <c r="F36" s="124"/>
      <c r="G36" s="4">
        <v>1</v>
      </c>
      <c r="H36" s="5">
        <f>'Match Log'!P33</f>
        <v>0</v>
      </c>
      <c r="I36" s="12">
        <f>'Match Log'!Q33</f>
        <v>0</v>
      </c>
      <c r="J36" s="12">
        <f>'Match Log'!R33</f>
        <v>0</v>
      </c>
      <c r="K36" s="12">
        <f>'Match Log'!S33</f>
        <v>0</v>
      </c>
      <c r="L36" s="12">
        <f>'Match Log'!T33</f>
        <v>0</v>
      </c>
      <c r="M36" s="12">
        <f>'Match Log'!U33</f>
        <v>0</v>
      </c>
      <c r="N36" s="12">
        <f>'Match Log'!V33</f>
        <v>0</v>
      </c>
      <c r="O36" s="12">
        <f>'Match Log'!W33</f>
        <v>0</v>
      </c>
      <c r="P36" s="12">
        <f>'Match Log'!X33</f>
        <v>0</v>
      </c>
      <c r="Q36" s="12">
        <f>'Match Log'!Y33</f>
        <v>0</v>
      </c>
      <c r="R36" s="12">
        <f>'Match Log'!Z33</f>
        <v>0</v>
      </c>
      <c r="S36" s="17">
        <f>'Match Log'!AA33</f>
        <v>0</v>
      </c>
      <c r="T36" s="5">
        <f>'Match Log'!E33</f>
        <v>0</v>
      </c>
      <c r="U36" s="12">
        <f>'Match Log'!F33</f>
        <v>0</v>
      </c>
      <c r="V36" s="18">
        <f>'Match Log'!G33</f>
        <v>501</v>
      </c>
      <c r="W36" s="17">
        <f t="shared" si="4"/>
        <v>0</v>
      </c>
      <c r="X36" s="141">
        <f>'Match Log'!M87</f>
        <v>0</v>
      </c>
      <c r="Y36" s="113">
        <f>'Match Log'!C87</f>
        <v>0</v>
      </c>
      <c r="Z36" s="114"/>
      <c r="AA36" s="114"/>
      <c r="AB36" s="115"/>
      <c r="AC36" s="5">
        <f>'Match Log'!P87</f>
        <v>0</v>
      </c>
      <c r="AD36" s="12">
        <f>'Match Log'!Q87</f>
        <v>0</v>
      </c>
      <c r="AE36" s="12">
        <f>'Match Log'!R87</f>
        <v>0</v>
      </c>
      <c r="AF36" s="12">
        <f>'Match Log'!S87</f>
        <v>0</v>
      </c>
      <c r="AG36" s="12">
        <f>'Match Log'!T87</f>
        <v>0</v>
      </c>
      <c r="AH36" s="12">
        <f>'Match Log'!U87</f>
        <v>0</v>
      </c>
      <c r="AI36" s="12">
        <f>'Match Log'!V87</f>
        <v>0</v>
      </c>
      <c r="AJ36" s="12">
        <f>'Match Log'!W87</f>
        <v>0</v>
      </c>
      <c r="AK36" s="12">
        <f>'Match Log'!X87</f>
        <v>0</v>
      </c>
      <c r="AL36" s="12">
        <f>'Match Log'!Y87</f>
        <v>0</v>
      </c>
      <c r="AM36" s="12">
        <f>'Match Log'!Z87</f>
        <v>0</v>
      </c>
      <c r="AN36" s="17">
        <f>'Match Log'!AA87</f>
        <v>0</v>
      </c>
      <c r="AO36" s="5">
        <f>'Match Log'!E87</f>
        <v>0</v>
      </c>
      <c r="AP36" s="12">
        <f>'Match Log'!F87</f>
        <v>0</v>
      </c>
      <c r="AQ36" s="18">
        <f>'Match Log'!G87</f>
        <v>501</v>
      </c>
      <c r="AR36" s="17">
        <f t="shared" si="5"/>
        <v>0</v>
      </c>
      <c r="AT36" s="12">
        <f>COUNTIF('Match Log'!P33:BM33,"&gt;=100")</f>
        <v>0</v>
      </c>
      <c r="AU36" s="12">
        <f>COUNTIF('Match Log'!P33:BM33,"&gt;=177")</f>
        <v>0</v>
      </c>
      <c r="AV36" s="26">
        <f t="shared" si="6"/>
        <v>0</v>
      </c>
      <c r="AW36" s="26">
        <f>COUNTIF('Match Log'!P87:BM87,"&gt;=100")</f>
        <v>0</v>
      </c>
      <c r="AX36" s="12">
        <f>COUNTIF('Match Log'!P87:BM87,"&gt;=177")</f>
        <v>0</v>
      </c>
      <c r="AY36" s="12">
        <f t="shared" si="7"/>
        <v>0</v>
      </c>
    </row>
    <row r="37" spans="1:51" ht="12.75">
      <c r="A37" s="149"/>
      <c r="B37" s="142"/>
      <c r="C37" s="125"/>
      <c r="D37" s="126"/>
      <c r="E37" s="126"/>
      <c r="F37" s="127"/>
      <c r="G37" s="6">
        <v>2</v>
      </c>
      <c r="H37" s="7">
        <f>'Match Log'!P34</f>
        <v>0</v>
      </c>
      <c r="I37" s="13">
        <f>'Match Log'!Q34</f>
        <v>0</v>
      </c>
      <c r="J37" s="13">
        <f>'Match Log'!R34</f>
        <v>0</v>
      </c>
      <c r="K37" s="13">
        <f>'Match Log'!S34</f>
        <v>0</v>
      </c>
      <c r="L37" s="13">
        <f>'Match Log'!T34</f>
        <v>0</v>
      </c>
      <c r="M37" s="13">
        <f>'Match Log'!U34</f>
        <v>0</v>
      </c>
      <c r="N37" s="13">
        <f>'Match Log'!V34</f>
        <v>0</v>
      </c>
      <c r="O37" s="13">
        <f>'Match Log'!W34</f>
        <v>0</v>
      </c>
      <c r="P37" s="13">
        <f>'Match Log'!X34</f>
        <v>0</v>
      </c>
      <c r="Q37" s="13">
        <f>'Match Log'!Y34</f>
        <v>0</v>
      </c>
      <c r="R37" s="13">
        <f>'Match Log'!Z34</f>
        <v>0</v>
      </c>
      <c r="S37" s="19">
        <f>'Match Log'!AA34</f>
        <v>0</v>
      </c>
      <c r="T37" s="7">
        <f>'Match Log'!E34</f>
        <v>0</v>
      </c>
      <c r="U37" s="13">
        <f>'Match Log'!F34</f>
        <v>0</v>
      </c>
      <c r="V37" s="20">
        <f>'Match Log'!G34</f>
        <v>501</v>
      </c>
      <c r="W37" s="19">
        <f t="shared" si="4"/>
        <v>0</v>
      </c>
      <c r="X37" s="142"/>
      <c r="Y37" s="116"/>
      <c r="Z37" s="117"/>
      <c r="AA37" s="117"/>
      <c r="AB37" s="118"/>
      <c r="AC37" s="7">
        <f>'Match Log'!P88</f>
        <v>0</v>
      </c>
      <c r="AD37" s="13">
        <f>'Match Log'!Q88</f>
        <v>0</v>
      </c>
      <c r="AE37" s="13">
        <f>'Match Log'!R88</f>
        <v>0</v>
      </c>
      <c r="AF37" s="13">
        <f>'Match Log'!S88</f>
        <v>0</v>
      </c>
      <c r="AG37" s="13">
        <f>'Match Log'!T88</f>
        <v>0</v>
      </c>
      <c r="AH37" s="13">
        <f>'Match Log'!U88</f>
        <v>0</v>
      </c>
      <c r="AI37" s="13">
        <f>'Match Log'!V88</f>
        <v>0</v>
      </c>
      <c r="AJ37" s="13">
        <f>'Match Log'!W88</f>
        <v>0</v>
      </c>
      <c r="AK37" s="13">
        <f>'Match Log'!X88</f>
        <v>0</v>
      </c>
      <c r="AL37" s="13">
        <f>'Match Log'!Y88</f>
        <v>0</v>
      </c>
      <c r="AM37" s="13">
        <f>'Match Log'!Z88</f>
        <v>0</v>
      </c>
      <c r="AN37" s="19">
        <f>'Match Log'!AA88</f>
        <v>0</v>
      </c>
      <c r="AO37" s="7">
        <f>'Match Log'!E88</f>
        <v>0</v>
      </c>
      <c r="AP37" s="13">
        <f>'Match Log'!F88</f>
        <v>0</v>
      </c>
      <c r="AQ37" s="20">
        <f>'Match Log'!G88</f>
        <v>501</v>
      </c>
      <c r="AR37" s="19">
        <f t="shared" si="5"/>
        <v>0</v>
      </c>
      <c r="AT37" s="12">
        <f>COUNTIF('Match Log'!P34:BM34,"&gt;=100")</f>
        <v>0</v>
      </c>
      <c r="AU37" s="12">
        <f>COUNTIF('Match Log'!P34:BM34,"&gt;=177")</f>
        <v>0</v>
      </c>
      <c r="AV37" s="26">
        <f t="shared" si="6"/>
        <v>0</v>
      </c>
      <c r="AW37" s="26">
        <f>COUNTIF('Match Log'!P88:BM88,"&gt;=100")</f>
        <v>0</v>
      </c>
      <c r="AX37" s="12">
        <f>COUNTIF('Match Log'!P88:BM88,"&gt;=177")</f>
        <v>0</v>
      </c>
      <c r="AY37" s="12">
        <f t="shared" si="7"/>
        <v>0</v>
      </c>
    </row>
    <row r="38" spans="1:51" ht="12.75">
      <c r="A38" s="149"/>
      <c r="B38" s="142"/>
      <c r="C38" s="125"/>
      <c r="D38" s="126"/>
      <c r="E38" s="126"/>
      <c r="F38" s="127"/>
      <c r="G38" s="6">
        <v>3</v>
      </c>
      <c r="H38" s="7">
        <f>'Match Log'!P35</f>
        <v>0</v>
      </c>
      <c r="I38" s="13">
        <f>'Match Log'!Q35</f>
        <v>0</v>
      </c>
      <c r="J38" s="13">
        <f>'Match Log'!R35</f>
        <v>0</v>
      </c>
      <c r="K38" s="13">
        <f>'Match Log'!S35</f>
        <v>0</v>
      </c>
      <c r="L38" s="13">
        <f>'Match Log'!T35</f>
        <v>0</v>
      </c>
      <c r="M38" s="13">
        <f>'Match Log'!U35</f>
        <v>0</v>
      </c>
      <c r="N38" s="13">
        <f>'Match Log'!V35</f>
        <v>0</v>
      </c>
      <c r="O38" s="13">
        <f>'Match Log'!W35</f>
        <v>0</v>
      </c>
      <c r="P38" s="13">
        <f>'Match Log'!X35</f>
        <v>0</v>
      </c>
      <c r="Q38" s="13">
        <f>'Match Log'!Y35</f>
        <v>0</v>
      </c>
      <c r="R38" s="13">
        <f>'Match Log'!Z35</f>
        <v>0</v>
      </c>
      <c r="S38" s="19">
        <f>'Match Log'!AA35</f>
        <v>0</v>
      </c>
      <c r="T38" s="7">
        <f>'Match Log'!E35</f>
        <v>0</v>
      </c>
      <c r="U38" s="13">
        <f>'Match Log'!F35</f>
        <v>0</v>
      </c>
      <c r="V38" s="20">
        <f>'Match Log'!G35</f>
        <v>501</v>
      </c>
      <c r="W38" s="19">
        <f t="shared" si="4"/>
        <v>0</v>
      </c>
      <c r="X38" s="142"/>
      <c r="Y38" s="116"/>
      <c r="Z38" s="117"/>
      <c r="AA38" s="117"/>
      <c r="AB38" s="118"/>
      <c r="AC38" s="7">
        <f>'Match Log'!P89</f>
        <v>0</v>
      </c>
      <c r="AD38" s="13">
        <f>'Match Log'!Q89</f>
        <v>0</v>
      </c>
      <c r="AE38" s="13">
        <f>'Match Log'!R89</f>
        <v>0</v>
      </c>
      <c r="AF38" s="13">
        <f>'Match Log'!S89</f>
        <v>0</v>
      </c>
      <c r="AG38" s="13">
        <f>'Match Log'!T89</f>
        <v>0</v>
      </c>
      <c r="AH38" s="13">
        <f>'Match Log'!U89</f>
        <v>0</v>
      </c>
      <c r="AI38" s="13">
        <f>'Match Log'!V89</f>
        <v>0</v>
      </c>
      <c r="AJ38" s="13">
        <f>'Match Log'!W89</f>
        <v>0</v>
      </c>
      <c r="AK38" s="13">
        <f>'Match Log'!X89</f>
        <v>0</v>
      </c>
      <c r="AL38" s="13">
        <f>'Match Log'!Y89</f>
        <v>0</v>
      </c>
      <c r="AM38" s="13">
        <f>'Match Log'!Z89</f>
        <v>0</v>
      </c>
      <c r="AN38" s="19">
        <f>'Match Log'!AA89</f>
        <v>0</v>
      </c>
      <c r="AO38" s="7">
        <f>'Match Log'!E89</f>
        <v>0</v>
      </c>
      <c r="AP38" s="13">
        <f>'Match Log'!F89</f>
        <v>0</v>
      </c>
      <c r="AQ38" s="20">
        <f>'Match Log'!G89</f>
        <v>501</v>
      </c>
      <c r="AR38" s="19">
        <f t="shared" si="5"/>
        <v>0</v>
      </c>
      <c r="AT38" s="12">
        <f>COUNTIF('Match Log'!P35:BM35,"&gt;=100")</f>
        <v>0</v>
      </c>
      <c r="AU38" s="12">
        <f>COUNTIF('Match Log'!P35:BM35,"&gt;=177")</f>
        <v>0</v>
      </c>
      <c r="AV38" s="26">
        <f t="shared" si="6"/>
        <v>0</v>
      </c>
      <c r="AW38" s="26">
        <f>COUNTIF('Match Log'!P89:BM89,"&gt;=100")</f>
        <v>0</v>
      </c>
      <c r="AX38" s="12">
        <f>COUNTIF('Match Log'!P89:BM89,"&gt;=177")</f>
        <v>0</v>
      </c>
      <c r="AY38" s="12">
        <f t="shared" si="7"/>
        <v>0</v>
      </c>
    </row>
    <row r="39" spans="1:51" ht="12.75">
      <c r="A39" s="149"/>
      <c r="B39" s="142"/>
      <c r="C39" s="125"/>
      <c r="D39" s="126"/>
      <c r="E39" s="126"/>
      <c r="F39" s="127"/>
      <c r="G39" s="6">
        <v>4</v>
      </c>
      <c r="H39" s="7">
        <f>'Match Log'!P36</f>
        <v>0</v>
      </c>
      <c r="I39" s="13">
        <f>'Match Log'!Q36</f>
        <v>0</v>
      </c>
      <c r="J39" s="13">
        <f>'Match Log'!R36</f>
        <v>0</v>
      </c>
      <c r="K39" s="13">
        <f>'Match Log'!S36</f>
        <v>0</v>
      </c>
      <c r="L39" s="13">
        <f>'Match Log'!T36</f>
        <v>0</v>
      </c>
      <c r="M39" s="13">
        <f>'Match Log'!U36</f>
        <v>0</v>
      </c>
      <c r="N39" s="13">
        <f>'Match Log'!V36</f>
        <v>0</v>
      </c>
      <c r="O39" s="13">
        <f>'Match Log'!W36</f>
        <v>0</v>
      </c>
      <c r="P39" s="13">
        <f>'Match Log'!X36</f>
        <v>0</v>
      </c>
      <c r="Q39" s="13">
        <f>'Match Log'!Y36</f>
        <v>0</v>
      </c>
      <c r="R39" s="13">
        <f>'Match Log'!Z36</f>
        <v>0</v>
      </c>
      <c r="S39" s="19">
        <f>'Match Log'!AA36</f>
        <v>0</v>
      </c>
      <c r="T39" s="7">
        <f>'Match Log'!E36</f>
        <v>0</v>
      </c>
      <c r="U39" s="13">
        <f>'Match Log'!F36</f>
        <v>0</v>
      </c>
      <c r="V39" s="21">
        <f>'Match Log'!G36</f>
        <v>501</v>
      </c>
      <c r="W39" s="19">
        <f t="shared" si="4"/>
        <v>0</v>
      </c>
      <c r="X39" s="142"/>
      <c r="Y39" s="116"/>
      <c r="Z39" s="117"/>
      <c r="AA39" s="117"/>
      <c r="AB39" s="118"/>
      <c r="AC39" s="7">
        <f>'Match Log'!P90</f>
        <v>0</v>
      </c>
      <c r="AD39" s="13">
        <f>'Match Log'!Q90</f>
        <v>0</v>
      </c>
      <c r="AE39" s="13">
        <f>'Match Log'!R90</f>
        <v>0</v>
      </c>
      <c r="AF39" s="13">
        <f>'Match Log'!S90</f>
        <v>0</v>
      </c>
      <c r="AG39" s="13">
        <f>'Match Log'!T90</f>
        <v>0</v>
      </c>
      <c r="AH39" s="13">
        <f>'Match Log'!U90</f>
        <v>0</v>
      </c>
      <c r="AI39" s="13">
        <f>'Match Log'!V90</f>
        <v>0</v>
      </c>
      <c r="AJ39" s="13">
        <f>'Match Log'!W90</f>
        <v>0</v>
      </c>
      <c r="AK39" s="13">
        <f>'Match Log'!X90</f>
        <v>0</v>
      </c>
      <c r="AL39" s="13">
        <f>'Match Log'!Y90</f>
        <v>0</v>
      </c>
      <c r="AM39" s="13">
        <f>'Match Log'!Z90</f>
        <v>0</v>
      </c>
      <c r="AN39" s="19">
        <f>'Match Log'!AA90</f>
        <v>0</v>
      </c>
      <c r="AO39" s="7">
        <f>'Match Log'!E90</f>
        <v>0</v>
      </c>
      <c r="AP39" s="13">
        <f>'Match Log'!F90</f>
        <v>0</v>
      </c>
      <c r="AQ39" s="21">
        <f>'Match Log'!G90</f>
        <v>501</v>
      </c>
      <c r="AR39" s="19">
        <f t="shared" si="5"/>
        <v>0</v>
      </c>
      <c r="AT39" s="12">
        <f>COUNTIF('Match Log'!P36:BM36,"&gt;=100")</f>
        <v>0</v>
      </c>
      <c r="AU39" s="12">
        <f>COUNTIF('Match Log'!P36:BM36,"&gt;=177")</f>
        <v>0</v>
      </c>
      <c r="AV39" s="26">
        <f t="shared" si="6"/>
        <v>0</v>
      </c>
      <c r="AW39" s="26">
        <f>COUNTIF('Match Log'!P90:BM90,"&gt;=100")</f>
        <v>0</v>
      </c>
      <c r="AX39" s="12">
        <f>COUNTIF('Match Log'!P90:BM90,"&gt;=177")</f>
        <v>0</v>
      </c>
      <c r="AY39" s="12">
        <f t="shared" si="7"/>
        <v>0</v>
      </c>
    </row>
    <row r="40" spans="1:51" ht="12.75">
      <c r="A40" s="149"/>
      <c r="B40" s="142"/>
      <c r="C40" s="125"/>
      <c r="D40" s="126"/>
      <c r="E40" s="126"/>
      <c r="F40" s="127"/>
      <c r="G40" s="6">
        <v>5</v>
      </c>
      <c r="H40" s="7">
        <f>'Match Log'!P37</f>
        <v>0</v>
      </c>
      <c r="I40" s="13">
        <f>'Match Log'!Q37</f>
        <v>0</v>
      </c>
      <c r="J40" s="13">
        <f>'Match Log'!R37</f>
        <v>0</v>
      </c>
      <c r="K40" s="13">
        <f>'Match Log'!S37</f>
        <v>0</v>
      </c>
      <c r="L40" s="13">
        <f>'Match Log'!T37</f>
        <v>0</v>
      </c>
      <c r="M40" s="13">
        <f>'Match Log'!U37</f>
        <v>0</v>
      </c>
      <c r="N40" s="13">
        <f>'Match Log'!V37</f>
        <v>0</v>
      </c>
      <c r="O40" s="13">
        <f>'Match Log'!W37</f>
        <v>0</v>
      </c>
      <c r="P40" s="13">
        <f>'Match Log'!X37</f>
        <v>0</v>
      </c>
      <c r="Q40" s="13">
        <f>'Match Log'!Y37</f>
        <v>0</v>
      </c>
      <c r="R40" s="13">
        <f>'Match Log'!Z37</f>
        <v>0</v>
      </c>
      <c r="S40" s="19">
        <f>'Match Log'!AA37</f>
        <v>0</v>
      </c>
      <c r="T40" s="7">
        <f>'Match Log'!E37</f>
        <v>0</v>
      </c>
      <c r="U40" s="13">
        <f>'Match Log'!F37</f>
        <v>0</v>
      </c>
      <c r="V40" s="21">
        <f>'Match Log'!G37</f>
        <v>501</v>
      </c>
      <c r="W40" s="19">
        <f t="shared" si="4"/>
        <v>0</v>
      </c>
      <c r="X40" s="142"/>
      <c r="Y40" s="116"/>
      <c r="Z40" s="117"/>
      <c r="AA40" s="117"/>
      <c r="AB40" s="118"/>
      <c r="AC40" s="7">
        <f>'Match Log'!P91</f>
        <v>0</v>
      </c>
      <c r="AD40" s="13">
        <f>'Match Log'!Q91</f>
        <v>0</v>
      </c>
      <c r="AE40" s="13">
        <f>'Match Log'!R91</f>
        <v>0</v>
      </c>
      <c r="AF40" s="13">
        <f>'Match Log'!S91</f>
        <v>0</v>
      </c>
      <c r="AG40" s="13">
        <f>'Match Log'!T91</f>
        <v>0</v>
      </c>
      <c r="AH40" s="13">
        <f>'Match Log'!U91</f>
        <v>0</v>
      </c>
      <c r="AI40" s="13">
        <f>'Match Log'!V91</f>
        <v>0</v>
      </c>
      <c r="AJ40" s="13">
        <f>'Match Log'!W91</f>
        <v>0</v>
      </c>
      <c r="AK40" s="13">
        <f>'Match Log'!X91</f>
        <v>0</v>
      </c>
      <c r="AL40" s="13">
        <f>'Match Log'!Y91</f>
        <v>0</v>
      </c>
      <c r="AM40" s="13">
        <f>'Match Log'!Z91</f>
        <v>0</v>
      </c>
      <c r="AN40" s="19">
        <f>'Match Log'!AA91</f>
        <v>0</v>
      </c>
      <c r="AO40" s="7">
        <f>'Match Log'!E91</f>
        <v>0</v>
      </c>
      <c r="AP40" s="13">
        <f>'Match Log'!F91</f>
        <v>0</v>
      </c>
      <c r="AQ40" s="21">
        <f>'Match Log'!G91</f>
        <v>501</v>
      </c>
      <c r="AR40" s="19">
        <f t="shared" si="5"/>
        <v>0</v>
      </c>
      <c r="AT40" s="12">
        <f>COUNTIF('Match Log'!P37:BM37,"&gt;=100")</f>
        <v>0</v>
      </c>
      <c r="AU40" s="12">
        <f>COUNTIF('Match Log'!P37:BM37,"&gt;=177")</f>
        <v>0</v>
      </c>
      <c r="AV40" s="26">
        <f t="shared" si="6"/>
        <v>0</v>
      </c>
      <c r="AW40" s="26">
        <f>COUNTIF('Match Log'!P91:BM91,"&gt;=100")</f>
        <v>0</v>
      </c>
      <c r="AX40" s="12">
        <f>COUNTIF('Match Log'!P91:BM91,"&gt;=177")</f>
        <v>0</v>
      </c>
      <c r="AY40" s="12">
        <f t="shared" si="7"/>
        <v>0</v>
      </c>
    </row>
    <row r="41" spans="1:51" ht="12.75">
      <c r="A41" s="149"/>
      <c r="B41" s="142"/>
      <c r="C41" s="125"/>
      <c r="D41" s="126"/>
      <c r="E41" s="126"/>
      <c r="F41" s="127"/>
      <c r="G41" s="6">
        <v>6</v>
      </c>
      <c r="H41" s="7">
        <f>'Match Log'!P38</f>
        <v>0</v>
      </c>
      <c r="I41" s="13">
        <f>'Match Log'!Q38</f>
        <v>0</v>
      </c>
      <c r="J41" s="13">
        <f>'Match Log'!R38</f>
        <v>0</v>
      </c>
      <c r="K41" s="13">
        <f>'Match Log'!S38</f>
        <v>0</v>
      </c>
      <c r="L41" s="13">
        <f>'Match Log'!T38</f>
        <v>0</v>
      </c>
      <c r="M41" s="13">
        <f>'Match Log'!U38</f>
        <v>0</v>
      </c>
      <c r="N41" s="13">
        <f>'Match Log'!V38</f>
        <v>0</v>
      </c>
      <c r="O41" s="13">
        <f>'Match Log'!W38</f>
        <v>0</v>
      </c>
      <c r="P41" s="13">
        <f>'Match Log'!X38</f>
        <v>0</v>
      </c>
      <c r="Q41" s="13">
        <f>'Match Log'!Y38</f>
        <v>0</v>
      </c>
      <c r="R41" s="13">
        <f>'Match Log'!Z38</f>
        <v>0</v>
      </c>
      <c r="S41" s="19">
        <f>'Match Log'!AA38</f>
        <v>0</v>
      </c>
      <c r="T41" s="7">
        <f>'Match Log'!E38</f>
        <v>0</v>
      </c>
      <c r="U41" s="13">
        <f>'Match Log'!F38</f>
        <v>0</v>
      </c>
      <c r="V41" s="21">
        <f>'Match Log'!G38</f>
        <v>501</v>
      </c>
      <c r="W41" s="19">
        <f t="shared" si="4"/>
        <v>0</v>
      </c>
      <c r="X41" s="142"/>
      <c r="Y41" s="116"/>
      <c r="Z41" s="117"/>
      <c r="AA41" s="117"/>
      <c r="AB41" s="118"/>
      <c r="AC41" s="7">
        <f>'Match Log'!P92</f>
        <v>0</v>
      </c>
      <c r="AD41" s="13">
        <f>'Match Log'!Q92</f>
        <v>0</v>
      </c>
      <c r="AE41" s="13">
        <f>'Match Log'!R92</f>
        <v>0</v>
      </c>
      <c r="AF41" s="13">
        <f>'Match Log'!S92</f>
        <v>0</v>
      </c>
      <c r="AG41" s="13">
        <f>'Match Log'!T92</f>
        <v>0</v>
      </c>
      <c r="AH41" s="13">
        <f>'Match Log'!U92</f>
        <v>0</v>
      </c>
      <c r="AI41" s="13">
        <f>'Match Log'!V92</f>
        <v>0</v>
      </c>
      <c r="AJ41" s="13">
        <f>'Match Log'!W92</f>
        <v>0</v>
      </c>
      <c r="AK41" s="13">
        <f>'Match Log'!X92</f>
        <v>0</v>
      </c>
      <c r="AL41" s="13">
        <f>'Match Log'!Y92</f>
        <v>0</v>
      </c>
      <c r="AM41" s="13">
        <f>'Match Log'!Z92</f>
        <v>0</v>
      </c>
      <c r="AN41" s="19">
        <f>'Match Log'!AA92</f>
        <v>0</v>
      </c>
      <c r="AO41" s="7">
        <f>'Match Log'!E92</f>
        <v>0</v>
      </c>
      <c r="AP41" s="13">
        <f>'Match Log'!F92</f>
        <v>0</v>
      </c>
      <c r="AQ41" s="21">
        <f>'Match Log'!G92</f>
        <v>501</v>
      </c>
      <c r="AR41" s="19">
        <f t="shared" si="5"/>
        <v>0</v>
      </c>
      <c r="AT41" s="12">
        <f>COUNTIF('Match Log'!P38:BM38,"&gt;=100")</f>
        <v>0</v>
      </c>
      <c r="AU41" s="12">
        <f>COUNTIF('Match Log'!P38:BM38,"&gt;=177")</f>
        <v>0</v>
      </c>
      <c r="AV41" s="26">
        <f t="shared" si="6"/>
        <v>0</v>
      </c>
      <c r="AW41" s="26">
        <f>COUNTIF('Match Log'!P92:BM92,"&gt;=100")</f>
        <v>0</v>
      </c>
      <c r="AX41" s="12">
        <f>COUNTIF('Match Log'!P92:BM92,"&gt;=177")</f>
        <v>0</v>
      </c>
      <c r="AY41" s="12">
        <f t="shared" si="7"/>
        <v>0</v>
      </c>
    </row>
    <row r="42" spans="1:51" ht="12.75">
      <c r="A42" s="150"/>
      <c r="B42" s="143"/>
      <c r="C42" s="128"/>
      <c r="D42" s="129"/>
      <c r="E42" s="129"/>
      <c r="F42" s="130"/>
      <c r="G42" s="8">
        <v>7</v>
      </c>
      <c r="H42" s="9">
        <f>'Match Log'!P39</f>
        <v>0</v>
      </c>
      <c r="I42" s="14">
        <f>'Match Log'!Q39</f>
        <v>0</v>
      </c>
      <c r="J42" s="14">
        <f>'Match Log'!R39</f>
        <v>0</v>
      </c>
      <c r="K42" s="14">
        <f>'Match Log'!S39</f>
        <v>0</v>
      </c>
      <c r="L42" s="14">
        <f>'Match Log'!T39</f>
        <v>0</v>
      </c>
      <c r="M42" s="14">
        <f>'Match Log'!U39</f>
        <v>0</v>
      </c>
      <c r="N42" s="14">
        <f>'Match Log'!V39</f>
        <v>0</v>
      </c>
      <c r="O42" s="14">
        <f>'Match Log'!W39</f>
        <v>0</v>
      </c>
      <c r="P42" s="14">
        <f>'Match Log'!X39</f>
        <v>0</v>
      </c>
      <c r="Q42" s="14">
        <f>'Match Log'!Y39</f>
        <v>0</v>
      </c>
      <c r="R42" s="14">
        <f>'Match Log'!Z39</f>
        <v>0</v>
      </c>
      <c r="S42" s="22">
        <f>'Match Log'!AA39</f>
        <v>0</v>
      </c>
      <c r="T42" s="9">
        <f>'Match Log'!E39</f>
        <v>0</v>
      </c>
      <c r="U42" s="14">
        <f>'Match Log'!F39</f>
        <v>0</v>
      </c>
      <c r="V42" s="23">
        <f>'Match Log'!G39</f>
        <v>501</v>
      </c>
      <c r="W42" s="22">
        <f t="shared" si="4"/>
        <v>0</v>
      </c>
      <c r="X42" s="143"/>
      <c r="Y42" s="119"/>
      <c r="Z42" s="120"/>
      <c r="AA42" s="120"/>
      <c r="AB42" s="121"/>
      <c r="AC42" s="9">
        <f>'Match Log'!P93</f>
        <v>0</v>
      </c>
      <c r="AD42" s="14">
        <f>'Match Log'!Q93</f>
        <v>0</v>
      </c>
      <c r="AE42" s="14">
        <f>'Match Log'!R93</f>
        <v>0</v>
      </c>
      <c r="AF42" s="14">
        <f>'Match Log'!S93</f>
        <v>0</v>
      </c>
      <c r="AG42" s="14">
        <f>'Match Log'!T93</f>
        <v>0</v>
      </c>
      <c r="AH42" s="14">
        <f>'Match Log'!U93</f>
        <v>0</v>
      </c>
      <c r="AI42" s="14">
        <f>'Match Log'!V93</f>
        <v>0</v>
      </c>
      <c r="AJ42" s="14">
        <f>'Match Log'!W93</f>
        <v>0</v>
      </c>
      <c r="AK42" s="14">
        <f>'Match Log'!X93</f>
        <v>0</v>
      </c>
      <c r="AL42" s="14">
        <f>'Match Log'!Y93</f>
        <v>0</v>
      </c>
      <c r="AM42" s="14">
        <f>'Match Log'!Z93</f>
        <v>0</v>
      </c>
      <c r="AN42" s="22">
        <f>'Match Log'!AA93</f>
        <v>0</v>
      </c>
      <c r="AO42" s="9">
        <f>'Match Log'!E93</f>
        <v>0</v>
      </c>
      <c r="AP42" s="14">
        <f>'Match Log'!F93</f>
        <v>0</v>
      </c>
      <c r="AQ42" s="23">
        <f>'Match Log'!G93</f>
        <v>501</v>
      </c>
      <c r="AR42" s="22">
        <f t="shared" si="5"/>
        <v>0</v>
      </c>
      <c r="AT42" s="12">
        <f>COUNTIF('Match Log'!P39:BM39,"&gt;=100")</f>
        <v>0</v>
      </c>
      <c r="AU42" s="12">
        <f>COUNTIF('Match Log'!P39:BM39,"&gt;=177")</f>
        <v>0</v>
      </c>
      <c r="AV42" s="26">
        <f t="shared" si="6"/>
        <v>0</v>
      </c>
      <c r="AW42" s="26">
        <f>COUNTIF('Match Log'!P93:BM93,"&gt;=100")</f>
        <v>0</v>
      </c>
      <c r="AX42" s="12">
        <f>COUNTIF('Match Log'!P93:BM93,"&gt;=177")</f>
        <v>0</v>
      </c>
      <c r="AY42" s="12">
        <f t="shared" si="7"/>
        <v>0</v>
      </c>
    </row>
    <row r="43" spans="1:51" ht="12.75">
      <c r="A43" s="148" t="str">
        <f>'Match Log'!B40</f>
        <v>M6</v>
      </c>
      <c r="B43" s="141">
        <f>'Match Log'!M40</f>
        <v>0</v>
      </c>
      <c r="C43" s="113">
        <f>'Match Log'!C40</f>
        <v>0</v>
      </c>
      <c r="D43" s="114"/>
      <c r="E43" s="114"/>
      <c r="F43" s="115"/>
      <c r="G43" s="4">
        <v>1</v>
      </c>
      <c r="H43" s="5">
        <f>'Match Log'!P40</f>
        <v>0</v>
      </c>
      <c r="I43" s="12">
        <f>'Match Log'!Q40</f>
        <v>0</v>
      </c>
      <c r="J43" s="12">
        <f>'Match Log'!R40</f>
        <v>0</v>
      </c>
      <c r="K43" s="12">
        <f>'Match Log'!S40</f>
        <v>0</v>
      </c>
      <c r="L43" s="12">
        <f>'Match Log'!T40</f>
        <v>0</v>
      </c>
      <c r="M43" s="12">
        <f>'Match Log'!U40</f>
        <v>0</v>
      </c>
      <c r="N43" s="12">
        <f>'Match Log'!V40</f>
        <v>0</v>
      </c>
      <c r="O43" s="12">
        <f>'Match Log'!W40</f>
        <v>0</v>
      </c>
      <c r="P43" s="12">
        <f>'Match Log'!X40</f>
        <v>0</v>
      </c>
      <c r="Q43" s="12">
        <f>'Match Log'!Y40</f>
        <v>0</v>
      </c>
      <c r="R43" s="12">
        <f>'Match Log'!Z40</f>
        <v>0</v>
      </c>
      <c r="S43" s="17">
        <f>'Match Log'!AA40</f>
        <v>0</v>
      </c>
      <c r="T43" s="5">
        <f>'Match Log'!E40</f>
        <v>0</v>
      </c>
      <c r="U43" s="12">
        <f>'Match Log'!F40</f>
        <v>0</v>
      </c>
      <c r="V43" s="18">
        <f>'Match Log'!G40</f>
        <v>501</v>
      </c>
      <c r="W43" s="17">
        <f t="shared" si="4"/>
        <v>0</v>
      </c>
      <c r="X43" s="141">
        <f>'Match Log'!M94</f>
        <v>0</v>
      </c>
      <c r="Y43" s="122">
        <f>'Match Log'!C94</f>
        <v>0</v>
      </c>
      <c r="Z43" s="123"/>
      <c r="AA43" s="123"/>
      <c r="AB43" s="124"/>
      <c r="AC43" s="5">
        <f>'Match Log'!P94</f>
        <v>0</v>
      </c>
      <c r="AD43" s="12">
        <f>'Match Log'!Q94</f>
        <v>0</v>
      </c>
      <c r="AE43" s="12">
        <f>'Match Log'!R94</f>
        <v>0</v>
      </c>
      <c r="AF43" s="12">
        <f>'Match Log'!S94</f>
        <v>0</v>
      </c>
      <c r="AG43" s="12">
        <f>'Match Log'!T94</f>
        <v>0</v>
      </c>
      <c r="AH43" s="12">
        <f>'Match Log'!U94</f>
        <v>0</v>
      </c>
      <c r="AI43" s="12">
        <f>'Match Log'!V94</f>
        <v>0</v>
      </c>
      <c r="AJ43" s="12">
        <f>'Match Log'!W94</f>
        <v>0</v>
      </c>
      <c r="AK43" s="12">
        <f>'Match Log'!X94</f>
        <v>0</v>
      </c>
      <c r="AL43" s="12">
        <f>'Match Log'!Y94</f>
        <v>0</v>
      </c>
      <c r="AM43" s="12">
        <f>'Match Log'!Z94</f>
        <v>0</v>
      </c>
      <c r="AN43" s="17">
        <f>'Match Log'!AA94</f>
        <v>0</v>
      </c>
      <c r="AO43" s="5">
        <f>'Match Log'!E94</f>
        <v>0</v>
      </c>
      <c r="AP43" s="12">
        <f>'Match Log'!F94</f>
        <v>0</v>
      </c>
      <c r="AQ43" s="18">
        <f>'Match Log'!G94</f>
        <v>501</v>
      </c>
      <c r="AR43" s="17">
        <f t="shared" si="5"/>
        <v>0</v>
      </c>
      <c r="AT43" s="12">
        <f>COUNTIF('Match Log'!P40:BM40,"&gt;=100")</f>
        <v>0</v>
      </c>
      <c r="AU43" s="12">
        <f>COUNTIF('Match Log'!P40:BM40,"&gt;=177")</f>
        <v>0</v>
      </c>
      <c r="AV43" s="26">
        <f t="shared" si="6"/>
        <v>0</v>
      </c>
      <c r="AW43" s="26">
        <f>COUNTIF('Match Log'!P94:BM94,"&gt;=100")</f>
        <v>0</v>
      </c>
      <c r="AX43" s="12">
        <f>COUNTIF('Match Log'!P94:BM94,"&gt;=177")</f>
        <v>0</v>
      </c>
      <c r="AY43" s="12">
        <f t="shared" si="7"/>
        <v>0</v>
      </c>
    </row>
    <row r="44" spans="1:51" ht="12.75">
      <c r="A44" s="149"/>
      <c r="B44" s="142"/>
      <c r="C44" s="116"/>
      <c r="D44" s="117"/>
      <c r="E44" s="117"/>
      <c r="F44" s="118"/>
      <c r="G44" s="6">
        <v>2</v>
      </c>
      <c r="H44" s="7">
        <f>'Match Log'!P41</f>
        <v>0</v>
      </c>
      <c r="I44" s="13">
        <f>'Match Log'!Q41</f>
        <v>0</v>
      </c>
      <c r="J44" s="13">
        <f>'Match Log'!R41</f>
        <v>0</v>
      </c>
      <c r="K44" s="13">
        <f>'Match Log'!S41</f>
        <v>0</v>
      </c>
      <c r="L44" s="13">
        <f>'Match Log'!T41</f>
        <v>0</v>
      </c>
      <c r="M44" s="13">
        <f>'Match Log'!U41</f>
        <v>0</v>
      </c>
      <c r="N44" s="13">
        <f>'Match Log'!V41</f>
        <v>0</v>
      </c>
      <c r="O44" s="13">
        <f>'Match Log'!W41</f>
        <v>0</v>
      </c>
      <c r="P44" s="13">
        <f>'Match Log'!X41</f>
        <v>0</v>
      </c>
      <c r="Q44" s="13">
        <f>'Match Log'!Y41</f>
        <v>0</v>
      </c>
      <c r="R44" s="13">
        <f>'Match Log'!Z41</f>
        <v>0</v>
      </c>
      <c r="S44" s="19">
        <f>'Match Log'!AA41</f>
        <v>0</v>
      </c>
      <c r="T44" s="7">
        <f>'Match Log'!E41</f>
        <v>0</v>
      </c>
      <c r="U44" s="13">
        <f>'Match Log'!F41</f>
        <v>0</v>
      </c>
      <c r="V44" s="20">
        <f>'Match Log'!G41</f>
        <v>501</v>
      </c>
      <c r="W44" s="19">
        <f t="shared" si="4"/>
        <v>0</v>
      </c>
      <c r="X44" s="142"/>
      <c r="Y44" s="125"/>
      <c r="Z44" s="126"/>
      <c r="AA44" s="126"/>
      <c r="AB44" s="127"/>
      <c r="AC44" s="7">
        <f>'Match Log'!P95</f>
        <v>0</v>
      </c>
      <c r="AD44" s="13">
        <f>'Match Log'!Q95</f>
        <v>0</v>
      </c>
      <c r="AE44" s="13">
        <f>'Match Log'!R95</f>
        <v>0</v>
      </c>
      <c r="AF44" s="13">
        <f>'Match Log'!S95</f>
        <v>0</v>
      </c>
      <c r="AG44" s="13">
        <f>'Match Log'!T95</f>
        <v>0</v>
      </c>
      <c r="AH44" s="13">
        <f>'Match Log'!U95</f>
        <v>0</v>
      </c>
      <c r="AI44" s="13">
        <f>'Match Log'!V95</f>
        <v>0</v>
      </c>
      <c r="AJ44" s="13">
        <f>'Match Log'!W95</f>
        <v>0</v>
      </c>
      <c r="AK44" s="13">
        <f>'Match Log'!X95</f>
        <v>0</v>
      </c>
      <c r="AL44" s="13">
        <f>'Match Log'!Y95</f>
        <v>0</v>
      </c>
      <c r="AM44" s="13">
        <f>'Match Log'!Z95</f>
        <v>0</v>
      </c>
      <c r="AN44" s="19">
        <f>'Match Log'!AA95</f>
        <v>0</v>
      </c>
      <c r="AO44" s="7">
        <f>'Match Log'!E95</f>
        <v>0</v>
      </c>
      <c r="AP44" s="13">
        <f>'Match Log'!F95</f>
        <v>0</v>
      </c>
      <c r="AQ44" s="20">
        <f>'Match Log'!G95</f>
        <v>501</v>
      </c>
      <c r="AR44" s="19">
        <f t="shared" si="5"/>
        <v>0</v>
      </c>
      <c r="AT44" s="12">
        <f>COUNTIF('Match Log'!P41:BM41,"&gt;=100")</f>
        <v>0</v>
      </c>
      <c r="AU44" s="12">
        <f>COUNTIF('Match Log'!P41:BM41,"&gt;=177")</f>
        <v>0</v>
      </c>
      <c r="AV44" s="26">
        <f t="shared" si="6"/>
        <v>0</v>
      </c>
      <c r="AW44" s="26">
        <f>COUNTIF('Match Log'!P95:BM95,"&gt;=100")</f>
        <v>0</v>
      </c>
      <c r="AX44" s="12">
        <f>COUNTIF('Match Log'!P95:BM95,"&gt;=177")</f>
        <v>0</v>
      </c>
      <c r="AY44" s="12">
        <f t="shared" si="7"/>
        <v>0</v>
      </c>
    </row>
    <row r="45" spans="1:51" ht="12.75">
      <c r="A45" s="149"/>
      <c r="B45" s="142"/>
      <c r="C45" s="116"/>
      <c r="D45" s="117"/>
      <c r="E45" s="117"/>
      <c r="F45" s="118"/>
      <c r="G45" s="6">
        <v>3</v>
      </c>
      <c r="H45" s="7">
        <f>'Match Log'!P42</f>
        <v>0</v>
      </c>
      <c r="I45" s="13">
        <f>'Match Log'!Q42</f>
        <v>0</v>
      </c>
      <c r="J45" s="13">
        <f>'Match Log'!R42</f>
        <v>0</v>
      </c>
      <c r="K45" s="13">
        <f>'Match Log'!S42</f>
        <v>0</v>
      </c>
      <c r="L45" s="13">
        <f>'Match Log'!T42</f>
        <v>0</v>
      </c>
      <c r="M45" s="13">
        <f>'Match Log'!U42</f>
        <v>0</v>
      </c>
      <c r="N45" s="13">
        <f>'Match Log'!V42</f>
        <v>0</v>
      </c>
      <c r="O45" s="13">
        <f>'Match Log'!W42</f>
        <v>0</v>
      </c>
      <c r="P45" s="13">
        <f>'Match Log'!X42</f>
        <v>0</v>
      </c>
      <c r="Q45" s="13">
        <f>'Match Log'!Y42</f>
        <v>0</v>
      </c>
      <c r="R45" s="13">
        <f>'Match Log'!Z42</f>
        <v>0</v>
      </c>
      <c r="S45" s="19">
        <f>'Match Log'!AA42</f>
        <v>0</v>
      </c>
      <c r="T45" s="7">
        <f>'Match Log'!E42</f>
        <v>0</v>
      </c>
      <c r="U45" s="13">
        <f>'Match Log'!F42</f>
        <v>0</v>
      </c>
      <c r="V45" s="20">
        <f>'Match Log'!G42</f>
        <v>501</v>
      </c>
      <c r="W45" s="19">
        <f t="shared" si="4"/>
        <v>0</v>
      </c>
      <c r="X45" s="142"/>
      <c r="Y45" s="125"/>
      <c r="Z45" s="126"/>
      <c r="AA45" s="126"/>
      <c r="AB45" s="127"/>
      <c r="AC45" s="7">
        <f>'Match Log'!P96</f>
        <v>0</v>
      </c>
      <c r="AD45" s="13">
        <f>'Match Log'!Q96</f>
        <v>0</v>
      </c>
      <c r="AE45" s="13">
        <f>'Match Log'!R96</f>
        <v>0</v>
      </c>
      <c r="AF45" s="13">
        <f>'Match Log'!S96</f>
        <v>0</v>
      </c>
      <c r="AG45" s="13">
        <f>'Match Log'!T96</f>
        <v>0</v>
      </c>
      <c r="AH45" s="13">
        <f>'Match Log'!U96</f>
        <v>0</v>
      </c>
      <c r="AI45" s="13">
        <f>'Match Log'!V96</f>
        <v>0</v>
      </c>
      <c r="AJ45" s="13">
        <f>'Match Log'!W96</f>
        <v>0</v>
      </c>
      <c r="AK45" s="13">
        <f>'Match Log'!X96</f>
        <v>0</v>
      </c>
      <c r="AL45" s="13">
        <f>'Match Log'!Y96</f>
        <v>0</v>
      </c>
      <c r="AM45" s="13">
        <f>'Match Log'!Z96</f>
        <v>0</v>
      </c>
      <c r="AN45" s="19">
        <f>'Match Log'!AA96</f>
        <v>0</v>
      </c>
      <c r="AO45" s="7">
        <f>'Match Log'!E96</f>
        <v>0</v>
      </c>
      <c r="AP45" s="13">
        <f>'Match Log'!F96</f>
        <v>0</v>
      </c>
      <c r="AQ45" s="20">
        <f>'Match Log'!G96</f>
        <v>501</v>
      </c>
      <c r="AR45" s="19">
        <f t="shared" si="5"/>
        <v>0</v>
      </c>
      <c r="AT45" s="12">
        <f>COUNTIF('Match Log'!P42:BM42,"&gt;=100")</f>
        <v>0</v>
      </c>
      <c r="AU45" s="12">
        <f>COUNTIF('Match Log'!P42:BM42,"&gt;=177")</f>
        <v>0</v>
      </c>
      <c r="AV45" s="26">
        <f t="shared" si="6"/>
        <v>0</v>
      </c>
      <c r="AW45" s="26">
        <f>COUNTIF('Match Log'!P96:BM96,"&gt;=100")</f>
        <v>0</v>
      </c>
      <c r="AX45" s="12">
        <f>COUNTIF('Match Log'!P96:BM96,"&gt;=177")</f>
        <v>0</v>
      </c>
      <c r="AY45" s="12">
        <f t="shared" si="7"/>
        <v>0</v>
      </c>
    </row>
    <row r="46" spans="1:51" ht="12.75">
      <c r="A46" s="149"/>
      <c r="B46" s="142"/>
      <c r="C46" s="116"/>
      <c r="D46" s="117"/>
      <c r="E46" s="117"/>
      <c r="F46" s="118"/>
      <c r="G46" s="6">
        <v>4</v>
      </c>
      <c r="H46" s="7">
        <f>'Match Log'!P43</f>
        <v>0</v>
      </c>
      <c r="I46" s="13">
        <f>'Match Log'!Q43</f>
        <v>0</v>
      </c>
      <c r="J46" s="13">
        <f>'Match Log'!R43</f>
        <v>0</v>
      </c>
      <c r="K46" s="13">
        <f>'Match Log'!S43</f>
        <v>0</v>
      </c>
      <c r="L46" s="13">
        <f>'Match Log'!T43</f>
        <v>0</v>
      </c>
      <c r="M46" s="13">
        <f>'Match Log'!U43</f>
        <v>0</v>
      </c>
      <c r="N46" s="13">
        <f>'Match Log'!V43</f>
        <v>0</v>
      </c>
      <c r="O46" s="13">
        <f>'Match Log'!W43</f>
        <v>0</v>
      </c>
      <c r="P46" s="13">
        <f>'Match Log'!X43</f>
        <v>0</v>
      </c>
      <c r="Q46" s="13">
        <f>'Match Log'!Y43</f>
        <v>0</v>
      </c>
      <c r="R46" s="13">
        <f>'Match Log'!Z43</f>
        <v>0</v>
      </c>
      <c r="S46" s="19">
        <f>'Match Log'!AA43</f>
        <v>0</v>
      </c>
      <c r="T46" s="7">
        <f>'Match Log'!E43</f>
        <v>0</v>
      </c>
      <c r="U46" s="13">
        <f>'Match Log'!F43</f>
        <v>0</v>
      </c>
      <c r="V46" s="21">
        <f>'Match Log'!G43</f>
        <v>501</v>
      </c>
      <c r="W46" s="19">
        <f t="shared" si="4"/>
        <v>0</v>
      </c>
      <c r="X46" s="142"/>
      <c r="Y46" s="125"/>
      <c r="Z46" s="126"/>
      <c r="AA46" s="126"/>
      <c r="AB46" s="127"/>
      <c r="AC46" s="7">
        <f>'Match Log'!P97</f>
        <v>0</v>
      </c>
      <c r="AD46" s="13">
        <f>'Match Log'!Q97</f>
        <v>0</v>
      </c>
      <c r="AE46" s="13">
        <f>'Match Log'!R97</f>
        <v>0</v>
      </c>
      <c r="AF46" s="13">
        <f>'Match Log'!S97</f>
        <v>0</v>
      </c>
      <c r="AG46" s="13">
        <f>'Match Log'!T97</f>
        <v>0</v>
      </c>
      <c r="AH46" s="13">
        <f>'Match Log'!U97</f>
        <v>0</v>
      </c>
      <c r="AI46" s="13">
        <f>'Match Log'!V97</f>
        <v>0</v>
      </c>
      <c r="AJ46" s="13">
        <f>'Match Log'!W97</f>
        <v>0</v>
      </c>
      <c r="AK46" s="13">
        <f>'Match Log'!X97</f>
        <v>0</v>
      </c>
      <c r="AL46" s="13">
        <f>'Match Log'!Y97</f>
        <v>0</v>
      </c>
      <c r="AM46" s="13">
        <f>'Match Log'!Z97</f>
        <v>0</v>
      </c>
      <c r="AN46" s="19">
        <f>'Match Log'!AA97</f>
        <v>0</v>
      </c>
      <c r="AO46" s="7">
        <f>'Match Log'!E97</f>
        <v>0</v>
      </c>
      <c r="AP46" s="13">
        <f>'Match Log'!F97</f>
        <v>0</v>
      </c>
      <c r="AQ46" s="21">
        <f>'Match Log'!G97</f>
        <v>501</v>
      </c>
      <c r="AR46" s="19">
        <f t="shared" si="5"/>
        <v>0</v>
      </c>
      <c r="AT46" s="12">
        <f>COUNTIF('Match Log'!P43:BM43,"&gt;=100")</f>
        <v>0</v>
      </c>
      <c r="AU46" s="12">
        <f>COUNTIF('Match Log'!P43:BM43,"&gt;=177")</f>
        <v>0</v>
      </c>
      <c r="AV46" s="26">
        <f t="shared" si="6"/>
        <v>0</v>
      </c>
      <c r="AW46" s="26">
        <f>COUNTIF('Match Log'!P97:BM97,"&gt;=100")</f>
        <v>0</v>
      </c>
      <c r="AX46" s="12">
        <f>COUNTIF('Match Log'!P97:BM97,"&gt;=177")</f>
        <v>0</v>
      </c>
      <c r="AY46" s="12">
        <f t="shared" si="7"/>
        <v>0</v>
      </c>
    </row>
    <row r="47" spans="1:51" ht="12.75">
      <c r="A47" s="149"/>
      <c r="B47" s="142"/>
      <c r="C47" s="116"/>
      <c r="D47" s="117"/>
      <c r="E47" s="117"/>
      <c r="F47" s="118"/>
      <c r="G47" s="6">
        <v>5</v>
      </c>
      <c r="H47" s="7">
        <f>'Match Log'!P44</f>
        <v>0</v>
      </c>
      <c r="I47" s="13">
        <f>'Match Log'!Q44</f>
        <v>0</v>
      </c>
      <c r="J47" s="13">
        <f>'Match Log'!R44</f>
        <v>0</v>
      </c>
      <c r="K47" s="13">
        <f>'Match Log'!S44</f>
        <v>0</v>
      </c>
      <c r="L47" s="13">
        <f>'Match Log'!T44</f>
        <v>0</v>
      </c>
      <c r="M47" s="13">
        <f>'Match Log'!U44</f>
        <v>0</v>
      </c>
      <c r="N47" s="13">
        <f>'Match Log'!V44</f>
        <v>0</v>
      </c>
      <c r="O47" s="13">
        <f>'Match Log'!W44</f>
        <v>0</v>
      </c>
      <c r="P47" s="13">
        <f>'Match Log'!X44</f>
        <v>0</v>
      </c>
      <c r="Q47" s="13">
        <f>'Match Log'!Y44</f>
        <v>0</v>
      </c>
      <c r="R47" s="13">
        <f>'Match Log'!Z44</f>
        <v>0</v>
      </c>
      <c r="S47" s="19">
        <f>'Match Log'!AA44</f>
        <v>0</v>
      </c>
      <c r="T47" s="7">
        <f>'Match Log'!E44</f>
        <v>0</v>
      </c>
      <c r="U47" s="13">
        <f>'Match Log'!F44</f>
        <v>0</v>
      </c>
      <c r="V47" s="21">
        <f>'Match Log'!G44</f>
        <v>501</v>
      </c>
      <c r="W47" s="19">
        <f t="shared" si="4"/>
        <v>0</v>
      </c>
      <c r="X47" s="142"/>
      <c r="Y47" s="125"/>
      <c r="Z47" s="126"/>
      <c r="AA47" s="126"/>
      <c r="AB47" s="127"/>
      <c r="AC47" s="7">
        <f>'Match Log'!P98</f>
        <v>0</v>
      </c>
      <c r="AD47" s="13">
        <f>'Match Log'!Q98</f>
        <v>0</v>
      </c>
      <c r="AE47" s="13">
        <f>'Match Log'!R98</f>
        <v>0</v>
      </c>
      <c r="AF47" s="13">
        <f>'Match Log'!S98</f>
        <v>0</v>
      </c>
      <c r="AG47" s="13">
        <f>'Match Log'!T98</f>
        <v>0</v>
      </c>
      <c r="AH47" s="13">
        <f>'Match Log'!U98</f>
        <v>0</v>
      </c>
      <c r="AI47" s="13">
        <f>'Match Log'!V98</f>
        <v>0</v>
      </c>
      <c r="AJ47" s="13">
        <f>'Match Log'!W98</f>
        <v>0</v>
      </c>
      <c r="AK47" s="13">
        <f>'Match Log'!X98</f>
        <v>0</v>
      </c>
      <c r="AL47" s="13">
        <f>'Match Log'!Y98</f>
        <v>0</v>
      </c>
      <c r="AM47" s="13">
        <f>'Match Log'!Z98</f>
        <v>0</v>
      </c>
      <c r="AN47" s="19">
        <f>'Match Log'!AA98</f>
        <v>0</v>
      </c>
      <c r="AO47" s="7">
        <f>'Match Log'!E98</f>
        <v>0</v>
      </c>
      <c r="AP47" s="13">
        <f>'Match Log'!F98</f>
        <v>0</v>
      </c>
      <c r="AQ47" s="21">
        <f>'Match Log'!G98</f>
        <v>501</v>
      </c>
      <c r="AR47" s="19">
        <f t="shared" si="5"/>
        <v>0</v>
      </c>
      <c r="AT47" s="12">
        <f>COUNTIF('Match Log'!P44:BM44,"&gt;=100")</f>
        <v>0</v>
      </c>
      <c r="AU47" s="12">
        <f>COUNTIF('Match Log'!P44:BM44,"&gt;=177")</f>
        <v>0</v>
      </c>
      <c r="AV47" s="26">
        <f t="shared" si="6"/>
        <v>0</v>
      </c>
      <c r="AW47" s="26">
        <f>COUNTIF('Match Log'!P98:BM98,"&gt;=100")</f>
        <v>0</v>
      </c>
      <c r="AX47" s="12">
        <f>COUNTIF('Match Log'!P98:BM98,"&gt;=177")</f>
        <v>0</v>
      </c>
      <c r="AY47" s="12">
        <f t="shared" si="7"/>
        <v>0</v>
      </c>
    </row>
    <row r="48" spans="1:51" ht="12.75">
      <c r="A48" s="149"/>
      <c r="B48" s="142"/>
      <c r="C48" s="116"/>
      <c r="D48" s="117"/>
      <c r="E48" s="117"/>
      <c r="F48" s="118"/>
      <c r="G48" s="6">
        <v>6</v>
      </c>
      <c r="H48" s="7">
        <f>'Match Log'!P45</f>
        <v>0</v>
      </c>
      <c r="I48" s="13">
        <f>'Match Log'!Q45</f>
        <v>0</v>
      </c>
      <c r="J48" s="13">
        <f>'Match Log'!R45</f>
        <v>0</v>
      </c>
      <c r="K48" s="13">
        <f>'Match Log'!S45</f>
        <v>0</v>
      </c>
      <c r="L48" s="13">
        <f>'Match Log'!T45</f>
        <v>0</v>
      </c>
      <c r="M48" s="13">
        <f>'Match Log'!U45</f>
        <v>0</v>
      </c>
      <c r="N48" s="13">
        <f>'Match Log'!V45</f>
        <v>0</v>
      </c>
      <c r="O48" s="13">
        <f>'Match Log'!W45</f>
        <v>0</v>
      </c>
      <c r="P48" s="13">
        <f>'Match Log'!X45</f>
        <v>0</v>
      </c>
      <c r="Q48" s="13">
        <f>'Match Log'!Y45</f>
        <v>0</v>
      </c>
      <c r="R48" s="13">
        <f>'Match Log'!Z45</f>
        <v>0</v>
      </c>
      <c r="S48" s="19">
        <f>'Match Log'!AA45</f>
        <v>0</v>
      </c>
      <c r="T48" s="7">
        <f>'Match Log'!E45</f>
        <v>0</v>
      </c>
      <c r="U48" s="13">
        <f>'Match Log'!F45</f>
        <v>0</v>
      </c>
      <c r="V48" s="21">
        <f>'Match Log'!G45</f>
        <v>501</v>
      </c>
      <c r="W48" s="19">
        <f t="shared" si="4"/>
        <v>0</v>
      </c>
      <c r="X48" s="142"/>
      <c r="Y48" s="125"/>
      <c r="Z48" s="126"/>
      <c r="AA48" s="126"/>
      <c r="AB48" s="127"/>
      <c r="AC48" s="7">
        <f>'Match Log'!P99</f>
        <v>0</v>
      </c>
      <c r="AD48" s="13">
        <f>'Match Log'!Q99</f>
        <v>0</v>
      </c>
      <c r="AE48" s="13">
        <f>'Match Log'!R99</f>
        <v>0</v>
      </c>
      <c r="AF48" s="13">
        <f>'Match Log'!S99</f>
        <v>0</v>
      </c>
      <c r="AG48" s="13">
        <f>'Match Log'!T99</f>
        <v>0</v>
      </c>
      <c r="AH48" s="13">
        <f>'Match Log'!U99</f>
        <v>0</v>
      </c>
      <c r="AI48" s="13">
        <f>'Match Log'!V99</f>
        <v>0</v>
      </c>
      <c r="AJ48" s="13">
        <f>'Match Log'!W99</f>
        <v>0</v>
      </c>
      <c r="AK48" s="13">
        <f>'Match Log'!X99</f>
        <v>0</v>
      </c>
      <c r="AL48" s="13">
        <f>'Match Log'!Y99</f>
        <v>0</v>
      </c>
      <c r="AM48" s="13">
        <f>'Match Log'!Z99</f>
        <v>0</v>
      </c>
      <c r="AN48" s="19">
        <f>'Match Log'!AA99</f>
        <v>0</v>
      </c>
      <c r="AO48" s="7">
        <f>'Match Log'!E99</f>
        <v>0</v>
      </c>
      <c r="AP48" s="13">
        <f>'Match Log'!F99</f>
        <v>0</v>
      </c>
      <c r="AQ48" s="21">
        <f>'Match Log'!G99</f>
        <v>501</v>
      </c>
      <c r="AR48" s="19">
        <f t="shared" si="5"/>
        <v>0</v>
      </c>
      <c r="AT48" s="12">
        <f>COUNTIF('Match Log'!P45:BM45,"&gt;=100")</f>
        <v>0</v>
      </c>
      <c r="AU48" s="12">
        <f>COUNTIF('Match Log'!P45:BM45,"&gt;=177")</f>
        <v>0</v>
      </c>
      <c r="AV48" s="26">
        <f t="shared" si="6"/>
        <v>0</v>
      </c>
      <c r="AW48" s="26">
        <f>COUNTIF('Match Log'!P99:BM99,"&gt;=100")</f>
        <v>0</v>
      </c>
      <c r="AX48" s="12">
        <f>COUNTIF('Match Log'!P99:BM99,"&gt;=177")</f>
        <v>0</v>
      </c>
      <c r="AY48" s="12">
        <f t="shared" si="7"/>
        <v>0</v>
      </c>
    </row>
    <row r="49" spans="1:53" ht="12.75">
      <c r="A49" s="150"/>
      <c r="B49" s="143"/>
      <c r="C49" s="119"/>
      <c r="D49" s="120"/>
      <c r="E49" s="120"/>
      <c r="F49" s="121"/>
      <c r="G49" s="8">
        <v>7</v>
      </c>
      <c r="H49" s="9">
        <f>'Match Log'!P46</f>
        <v>0</v>
      </c>
      <c r="I49" s="14">
        <f>'Match Log'!Q46</f>
        <v>0</v>
      </c>
      <c r="J49" s="14">
        <f>'Match Log'!R46</f>
        <v>0</v>
      </c>
      <c r="K49" s="14">
        <f>'Match Log'!S46</f>
        <v>0</v>
      </c>
      <c r="L49" s="14">
        <f>'Match Log'!T46</f>
        <v>0</v>
      </c>
      <c r="M49" s="14">
        <f>'Match Log'!U46</f>
        <v>0</v>
      </c>
      <c r="N49" s="14">
        <f>'Match Log'!V46</f>
        <v>0</v>
      </c>
      <c r="O49" s="14">
        <f>'Match Log'!W46</f>
        <v>0</v>
      </c>
      <c r="P49" s="14">
        <f>'Match Log'!X46</f>
        <v>0</v>
      </c>
      <c r="Q49" s="14">
        <f>'Match Log'!Y46</f>
        <v>0</v>
      </c>
      <c r="R49" s="14">
        <f>'Match Log'!Z46</f>
        <v>0</v>
      </c>
      <c r="S49" s="22">
        <f>'Match Log'!AA46</f>
        <v>0</v>
      </c>
      <c r="T49" s="9">
        <f>'Match Log'!E46</f>
        <v>0</v>
      </c>
      <c r="U49" s="14">
        <f>'Match Log'!F46</f>
        <v>0</v>
      </c>
      <c r="V49" s="23">
        <f>'Match Log'!G46</f>
        <v>501</v>
      </c>
      <c r="W49" s="22">
        <f t="shared" si="4"/>
        <v>0</v>
      </c>
      <c r="X49" s="143"/>
      <c r="Y49" s="128"/>
      <c r="Z49" s="129"/>
      <c r="AA49" s="129"/>
      <c r="AB49" s="130"/>
      <c r="AC49" s="9">
        <f>'Match Log'!P100</f>
        <v>0</v>
      </c>
      <c r="AD49" s="14">
        <f>'Match Log'!Q100</f>
        <v>0</v>
      </c>
      <c r="AE49" s="14">
        <f>'Match Log'!R100</f>
        <v>0</v>
      </c>
      <c r="AF49" s="14">
        <f>'Match Log'!S100</f>
        <v>0</v>
      </c>
      <c r="AG49" s="14">
        <f>'Match Log'!T100</f>
        <v>0</v>
      </c>
      <c r="AH49" s="14">
        <f>'Match Log'!U100</f>
        <v>0</v>
      </c>
      <c r="AI49" s="14">
        <f>'Match Log'!V100</f>
        <v>0</v>
      </c>
      <c r="AJ49" s="14">
        <f>'Match Log'!W100</f>
        <v>0</v>
      </c>
      <c r="AK49" s="14">
        <f>'Match Log'!X100</f>
        <v>0</v>
      </c>
      <c r="AL49" s="14">
        <f>'Match Log'!Y100</f>
        <v>0</v>
      </c>
      <c r="AM49" s="14">
        <f>'Match Log'!Z100</f>
        <v>0</v>
      </c>
      <c r="AN49" s="22">
        <f>'Match Log'!AA100</f>
        <v>0</v>
      </c>
      <c r="AO49" s="9">
        <f>'Match Log'!E100</f>
        <v>0</v>
      </c>
      <c r="AP49" s="14">
        <f>'Match Log'!F100</f>
        <v>0</v>
      </c>
      <c r="AQ49" s="23">
        <f>'Match Log'!G100</f>
        <v>501</v>
      </c>
      <c r="AR49" s="22">
        <f t="shared" si="5"/>
        <v>0</v>
      </c>
      <c r="AS49" s="27"/>
      <c r="AT49" s="28">
        <f>COUNTIF('Match Log'!P46:BM46,"&gt;=100")</f>
        <v>0</v>
      </c>
      <c r="AU49" s="28">
        <f>COUNTIF('Match Log'!P46:BM46,"&gt;=177")</f>
        <v>0</v>
      </c>
      <c r="AV49" s="29">
        <f t="shared" si="6"/>
        <v>0</v>
      </c>
      <c r="AW49" s="29">
        <f>COUNTIF('Match Log'!P100:BM100,"&gt;=100")</f>
        <v>0</v>
      </c>
      <c r="AX49" s="28">
        <f>COUNTIF('Match Log'!P100:BM100,"&gt;=177")</f>
        <v>0</v>
      </c>
      <c r="AY49" s="28">
        <f t="shared" si="7"/>
        <v>0</v>
      </c>
      <c r="AZ49" s="27"/>
      <c r="BA49" s="27"/>
    </row>
    <row r="50" spans="1:51" s="1" customFormat="1" ht="12.75">
      <c r="A50" s="151"/>
      <c r="B50" s="144"/>
      <c r="C50" s="126"/>
      <c r="D50" s="126"/>
      <c r="E50" s="126"/>
      <c r="F50" s="126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44"/>
      <c r="Y50" s="140"/>
      <c r="Z50" s="140"/>
      <c r="AA50" s="140"/>
      <c r="AB50" s="140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T50" s="11"/>
      <c r="AU50" s="11"/>
      <c r="AV50" s="11"/>
      <c r="AW50" s="11"/>
      <c r="AX50" s="11"/>
      <c r="AY50" s="11"/>
    </row>
    <row r="51" spans="1:51" s="1" customFormat="1" ht="12.75">
      <c r="A51" s="151"/>
      <c r="B51" s="145"/>
      <c r="C51" s="126"/>
      <c r="D51" s="126"/>
      <c r="E51" s="126"/>
      <c r="F51" s="126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45"/>
      <c r="Y51" s="140"/>
      <c r="Z51" s="140"/>
      <c r="AA51" s="140"/>
      <c r="AB51" s="140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T51" s="11"/>
      <c r="AU51" s="11"/>
      <c r="AV51" s="11"/>
      <c r="AW51" s="11"/>
      <c r="AX51" s="11"/>
      <c r="AY51" s="11"/>
    </row>
    <row r="52" spans="1:51" s="1" customFormat="1" ht="12.75">
      <c r="A52" s="151"/>
      <c r="B52" s="145"/>
      <c r="C52" s="126"/>
      <c r="D52" s="126"/>
      <c r="E52" s="126"/>
      <c r="F52" s="126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45"/>
      <c r="Y52" s="140"/>
      <c r="Z52" s="140"/>
      <c r="AA52" s="140"/>
      <c r="AB52" s="140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T52" s="11"/>
      <c r="AU52" s="11"/>
      <c r="AV52" s="11"/>
      <c r="AW52" s="11"/>
      <c r="AX52" s="11"/>
      <c r="AY52" s="11"/>
    </row>
    <row r="53" spans="1:51" s="1" customFormat="1" ht="12.75">
      <c r="A53" s="151"/>
      <c r="B53" s="145"/>
      <c r="C53" s="126"/>
      <c r="D53" s="126"/>
      <c r="E53" s="126"/>
      <c r="F53" s="126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45"/>
      <c r="Y53" s="140"/>
      <c r="Z53" s="140"/>
      <c r="AA53" s="140"/>
      <c r="AB53" s="140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T53" s="11"/>
      <c r="AU53" s="11"/>
      <c r="AV53" s="11"/>
      <c r="AW53" s="11"/>
      <c r="AX53" s="11"/>
      <c r="AY53" s="11"/>
    </row>
    <row r="54" spans="1:51" s="1" customFormat="1" ht="12.75">
      <c r="A54" s="151"/>
      <c r="B54" s="145"/>
      <c r="C54" s="126"/>
      <c r="D54" s="126"/>
      <c r="E54" s="126"/>
      <c r="F54" s="126"/>
      <c r="G54" s="11"/>
      <c r="H54" s="131" t="s">
        <v>53</v>
      </c>
      <c r="I54" s="132"/>
      <c r="J54" s="133"/>
      <c r="K54" s="134">
        <f>(Summary!C11)</f>
        <v>0</v>
      </c>
      <c r="L54" s="135"/>
      <c r="M54" s="136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45"/>
      <c r="Y54" s="140"/>
      <c r="Z54" s="140"/>
      <c r="AA54" s="140"/>
      <c r="AB54" s="140"/>
      <c r="AC54" s="11"/>
      <c r="AD54" s="11"/>
      <c r="AE54" s="131" t="s">
        <v>53</v>
      </c>
      <c r="AF54" s="132"/>
      <c r="AG54" s="133"/>
      <c r="AH54" s="134">
        <f>(Summary!J11)</f>
        <v>0</v>
      </c>
      <c r="AI54" s="135"/>
      <c r="AJ54" s="136"/>
      <c r="AK54" s="11"/>
      <c r="AL54" s="11"/>
      <c r="AM54" s="11"/>
      <c r="AN54" s="11"/>
      <c r="AO54" s="11"/>
      <c r="AP54" s="11"/>
      <c r="AQ54" s="11"/>
      <c r="AR54" s="11"/>
      <c r="AT54" s="11"/>
      <c r="AU54" s="11"/>
      <c r="AV54" s="11"/>
      <c r="AW54" s="11"/>
      <c r="AX54" s="11"/>
      <c r="AY54" s="11"/>
    </row>
    <row r="55" spans="1:51" s="1" customFormat="1" ht="12.75">
      <c r="A55" s="151"/>
      <c r="B55" s="145"/>
      <c r="C55" s="126"/>
      <c r="D55" s="126"/>
      <c r="E55" s="126"/>
      <c r="F55" s="126"/>
      <c r="G55" s="11"/>
      <c r="H55" s="132"/>
      <c r="I55" s="132"/>
      <c r="J55" s="133"/>
      <c r="K55" s="137"/>
      <c r="L55" s="138"/>
      <c r="M55" s="139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45"/>
      <c r="Y55" s="140"/>
      <c r="Z55" s="140"/>
      <c r="AA55" s="140"/>
      <c r="AB55" s="140"/>
      <c r="AC55" s="11"/>
      <c r="AD55" s="11"/>
      <c r="AE55" s="132"/>
      <c r="AF55" s="132"/>
      <c r="AG55" s="133"/>
      <c r="AH55" s="137"/>
      <c r="AI55" s="138"/>
      <c r="AJ55" s="139"/>
      <c r="AK55" s="11"/>
      <c r="AL55" s="11"/>
      <c r="AM55" s="11"/>
      <c r="AN55" s="11"/>
      <c r="AO55" s="11"/>
      <c r="AP55" s="11"/>
      <c r="AQ55" s="11"/>
      <c r="AR55" s="11"/>
      <c r="AT55" s="11"/>
      <c r="AU55" s="11"/>
      <c r="AV55" s="11"/>
      <c r="AW55" s="11"/>
      <c r="AX55" s="11"/>
      <c r="AY55" s="11"/>
    </row>
    <row r="56" spans="1:51" s="1" customFormat="1" ht="12.75">
      <c r="A56" s="151"/>
      <c r="B56" s="145"/>
      <c r="C56" s="126"/>
      <c r="D56" s="126"/>
      <c r="E56" s="126"/>
      <c r="F56" s="126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45"/>
      <c r="Y56" s="140"/>
      <c r="Z56" s="140"/>
      <c r="AA56" s="140"/>
      <c r="AB56" s="140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T56" s="11"/>
      <c r="AU56" s="11"/>
      <c r="AV56" s="11"/>
      <c r="AW56" s="11"/>
      <c r="AX56" s="11"/>
      <c r="AY56" s="11"/>
    </row>
    <row r="57" ht="6.75" customHeight="1"/>
    <row r="58" spans="14:36" ht="12.75" customHeight="1">
      <c r="N58" s="15"/>
      <c r="O58" s="11"/>
      <c r="P58" s="146"/>
      <c r="Q58" s="146"/>
      <c r="R58" s="146"/>
      <c r="S58" s="1"/>
      <c r="T58" s="1"/>
      <c r="U58" s="1"/>
      <c r="V58" s="1"/>
      <c r="W58" s="1"/>
      <c r="X58" s="1"/>
      <c r="Y58" s="1"/>
      <c r="Z58" s="1"/>
      <c r="AA58" s="24"/>
      <c r="AB58" s="25"/>
      <c r="AC58" s="1"/>
      <c r="AD58" s="1"/>
      <c r="AE58" s="1"/>
      <c r="AF58" s="1"/>
      <c r="AG58" s="15"/>
      <c r="AH58" s="146"/>
      <c r="AI58" s="146"/>
      <c r="AJ58" s="146"/>
    </row>
    <row r="59" spans="8:36" ht="12.75">
      <c r="H59" s="1"/>
      <c r="I59" s="16"/>
      <c r="J59" s="16"/>
      <c r="K59" s="16"/>
      <c r="L59" s="16"/>
      <c r="M59" s="16"/>
      <c r="N59" s="16"/>
      <c r="O59" s="16"/>
      <c r="P59" s="146"/>
      <c r="Q59" s="146"/>
      <c r="R59" s="146"/>
      <c r="S59" s="1"/>
      <c r="T59" s="153"/>
      <c r="U59" s="153"/>
      <c r="V59" s="153"/>
      <c r="W59" s="153"/>
      <c r="X59" s="153"/>
      <c r="Y59" s="153"/>
      <c r="Z59" s="1"/>
      <c r="AA59" s="16"/>
      <c r="AB59" s="16"/>
      <c r="AC59" s="16"/>
      <c r="AD59" s="16"/>
      <c r="AE59" s="16"/>
      <c r="AF59" s="16"/>
      <c r="AG59" s="16"/>
      <c r="AH59" s="146"/>
      <c r="AI59" s="146"/>
      <c r="AJ59" s="146"/>
    </row>
    <row r="60" spans="1:44" ht="12.75">
      <c r="A60" s="1"/>
      <c r="B60" s="1"/>
      <c r="C60" s="1"/>
      <c r="D60" s="1"/>
      <c r="E60" s="1"/>
      <c r="F60" s="1"/>
      <c r="G60" s="1"/>
      <c r="H60" s="1"/>
      <c r="I60" s="10"/>
      <c r="J60" s="10"/>
      <c r="K60" s="15"/>
      <c r="L60" s="15"/>
      <c r="M60" s="15"/>
      <c r="N60" s="15"/>
      <c r="O60" s="10"/>
      <c r="P60" s="10"/>
      <c r="Q60" s="10"/>
      <c r="R60" s="10"/>
      <c r="S60" s="1"/>
      <c r="T60" s="154"/>
      <c r="U60" s="154"/>
      <c r="V60" s="154"/>
      <c r="W60" s="154"/>
      <c r="X60" s="154"/>
      <c r="Y60" s="154"/>
      <c r="Z60" s="1"/>
      <c r="AA60" s="10"/>
      <c r="AB60" s="10"/>
      <c r="AC60" s="10"/>
      <c r="AD60" s="10"/>
      <c r="AE60" s="10"/>
      <c r="AF60" s="10"/>
      <c r="AG60" s="10"/>
      <c r="AH60" s="11"/>
      <c r="AI60" s="10"/>
      <c r="AJ60" s="11"/>
      <c r="AL60" s="1"/>
      <c r="AM60" s="1"/>
      <c r="AN60" s="1"/>
      <c r="AO60" s="1"/>
      <c r="AP60" s="1"/>
      <c r="AQ60" s="1"/>
      <c r="AR60" s="1"/>
    </row>
    <row r="61" spans="1:44" ht="12.75">
      <c r="A61" s="155"/>
      <c r="B61" s="155"/>
      <c r="C61" s="155"/>
      <c r="D61" s="155"/>
      <c r="E61" s="155"/>
      <c r="F61" s="155"/>
      <c r="G61" s="155"/>
      <c r="AL61" s="156"/>
      <c r="AM61" s="156"/>
      <c r="AN61" s="156"/>
      <c r="AO61" s="156"/>
      <c r="AP61" s="156"/>
      <c r="AQ61" s="156"/>
      <c r="AR61" s="156"/>
    </row>
    <row r="69" ht="12.75">
      <c r="N69" s="30"/>
    </row>
  </sheetData>
  <sheetProtection password="EE51" sheet="1" objects="1" scenarios="1"/>
  <mergeCells count="63">
    <mergeCell ref="A1:AR1"/>
    <mergeCell ref="A2:AR2"/>
    <mergeCell ref="C4:T4"/>
    <mergeCell ref="V4:W4"/>
    <mergeCell ref="Y4:AP4"/>
    <mergeCell ref="H6:S6"/>
    <mergeCell ref="AC6:AN6"/>
    <mergeCell ref="Y6:AB7"/>
    <mergeCell ref="C6:F7"/>
    <mergeCell ref="AT7:AV7"/>
    <mergeCell ref="AW7:AY7"/>
    <mergeCell ref="T59:Y59"/>
    <mergeCell ref="T60:Y60"/>
    <mergeCell ref="A61:G61"/>
    <mergeCell ref="AL61:AR61"/>
    <mergeCell ref="A6:A7"/>
    <mergeCell ref="A8:A14"/>
    <mergeCell ref="A15:A21"/>
    <mergeCell ref="A22:A28"/>
    <mergeCell ref="A36:A42"/>
    <mergeCell ref="A43:A49"/>
    <mergeCell ref="A50:A56"/>
    <mergeCell ref="B6:B7"/>
    <mergeCell ref="B8:B14"/>
    <mergeCell ref="B15:B21"/>
    <mergeCell ref="B22:B28"/>
    <mergeCell ref="B29:B35"/>
    <mergeCell ref="B36:B42"/>
    <mergeCell ref="X6:X7"/>
    <mergeCell ref="X8:X14"/>
    <mergeCell ref="X15:X21"/>
    <mergeCell ref="X22:X28"/>
    <mergeCell ref="X29:X35"/>
    <mergeCell ref="A29:A35"/>
    <mergeCell ref="X50:X56"/>
    <mergeCell ref="AH58:AH59"/>
    <mergeCell ref="AI58:AI59"/>
    <mergeCell ref="AJ58:AJ59"/>
    <mergeCell ref="AH54:AJ55"/>
    <mergeCell ref="B43:B49"/>
    <mergeCell ref="B50:B56"/>
    <mergeCell ref="P58:P59"/>
    <mergeCell ref="Q58:Q59"/>
    <mergeCell ref="R58:R59"/>
    <mergeCell ref="C50:F56"/>
    <mergeCell ref="Y36:AB42"/>
    <mergeCell ref="Y43:AB49"/>
    <mergeCell ref="H54:J55"/>
    <mergeCell ref="K54:M55"/>
    <mergeCell ref="AE54:AG55"/>
    <mergeCell ref="C43:F49"/>
    <mergeCell ref="Y50:AB56"/>
    <mergeCell ref="X36:X42"/>
    <mergeCell ref="X43:X49"/>
    <mergeCell ref="C29:F35"/>
    <mergeCell ref="C36:F42"/>
    <mergeCell ref="Y8:AB14"/>
    <mergeCell ref="Y15:AB21"/>
    <mergeCell ref="Y22:AB28"/>
    <mergeCell ref="Y29:AB35"/>
    <mergeCell ref="C8:F14"/>
    <mergeCell ref="C15:F21"/>
    <mergeCell ref="C22:F28"/>
  </mergeCells>
  <conditionalFormatting sqref="AR8:AR56 W8:W56">
    <cfRule type="expression" priority="1" dxfId="0" stopIfTrue="1">
      <formula>'Match Report'!#REF!=0</formula>
    </cfRule>
  </conditionalFormatting>
  <conditionalFormatting sqref="AH8:AH53 AH56">
    <cfRule type="cellIs" priority="1" dxfId="1" operator="between" stopIfTrue="1">
      <formula>100</formula>
      <formula>176</formula>
    </cfRule>
    <cfRule type="cellIs" priority="2" dxfId="5" operator="between" stopIfTrue="1">
      <formula>177</formula>
      <formula>180</formula>
    </cfRule>
    <cfRule type="expression" priority="3" dxfId="0" stopIfTrue="1">
      <formula>$AO8&lt;=15</formula>
    </cfRule>
  </conditionalFormatting>
  <conditionalFormatting sqref="AG8:AG53 AG56">
    <cfRule type="cellIs" priority="1" dxfId="1" operator="between" stopIfTrue="1">
      <formula>100</formula>
      <formula>176</formula>
    </cfRule>
    <cfRule type="cellIs" priority="2" dxfId="5" operator="between" stopIfTrue="1">
      <formula>177</formula>
      <formula>180</formula>
    </cfRule>
    <cfRule type="expression" priority="3" dxfId="0" stopIfTrue="1">
      <formula>$AO8&lt;=12</formula>
    </cfRule>
  </conditionalFormatting>
  <conditionalFormatting sqref="AF8:AF53 AF56">
    <cfRule type="cellIs" priority="1" dxfId="1" operator="between" stopIfTrue="1">
      <formula>100</formula>
      <formula>176</formula>
    </cfRule>
    <cfRule type="cellIs" priority="2" dxfId="5" operator="between" stopIfTrue="1">
      <formula>177</formula>
      <formula>180</formula>
    </cfRule>
    <cfRule type="expression" priority="3" dxfId="0" stopIfTrue="1">
      <formula>$AO8&lt;=9</formula>
    </cfRule>
  </conditionalFormatting>
  <conditionalFormatting sqref="AE8:AE53 AE56">
    <cfRule type="cellIs" priority="1" dxfId="1" operator="between" stopIfTrue="1">
      <formula>100</formula>
      <formula>176</formula>
    </cfRule>
    <cfRule type="cellIs" priority="2" dxfId="5" operator="between" stopIfTrue="1">
      <formula>177</formula>
      <formula>180</formula>
    </cfRule>
    <cfRule type="expression" priority="3" dxfId="0" stopIfTrue="1">
      <formula>$AO8&lt;=6</formula>
    </cfRule>
  </conditionalFormatting>
  <conditionalFormatting sqref="AD8:AD56">
    <cfRule type="cellIs" priority="1" dxfId="1" operator="between" stopIfTrue="1">
      <formula>100</formula>
      <formula>176</formula>
    </cfRule>
    <cfRule type="cellIs" priority="2" dxfId="5" operator="between" stopIfTrue="1">
      <formula>177</formula>
      <formula>180</formula>
    </cfRule>
    <cfRule type="expression" priority="3" dxfId="0" stopIfTrue="1">
      <formula>$AO8&lt;=3</formula>
    </cfRule>
  </conditionalFormatting>
  <conditionalFormatting sqref="AC8:AC56">
    <cfRule type="cellIs" priority="1" dxfId="1" operator="between" stopIfTrue="1">
      <formula>100</formula>
      <formula>176</formula>
    </cfRule>
    <cfRule type="cellIs" priority="2" dxfId="5" operator="between" stopIfTrue="1">
      <formula>177</formula>
      <formula>180</formula>
    </cfRule>
    <cfRule type="expression" priority="3" dxfId="0" stopIfTrue="1">
      <formula>$AO8&lt;=0</formula>
    </cfRule>
  </conditionalFormatting>
  <conditionalFormatting sqref="AI8:AI53 AI56">
    <cfRule type="cellIs" priority="1" dxfId="1" operator="between" stopIfTrue="1">
      <formula>100</formula>
      <formula>176</formula>
    </cfRule>
    <cfRule type="cellIs" priority="2" dxfId="5" operator="between" stopIfTrue="1">
      <formula>177</formula>
      <formula>180</formula>
    </cfRule>
    <cfRule type="expression" priority="3" dxfId="0" stopIfTrue="1">
      <formula>$AO8&lt;=18</formula>
    </cfRule>
  </conditionalFormatting>
  <conditionalFormatting sqref="AJ8:AJ53 AJ56">
    <cfRule type="cellIs" priority="1" dxfId="1" operator="between" stopIfTrue="1">
      <formula>100</formula>
      <formula>176</formula>
    </cfRule>
    <cfRule type="cellIs" priority="2" dxfId="5" operator="between" stopIfTrue="1">
      <formula>177</formula>
      <formula>180</formula>
    </cfRule>
    <cfRule type="expression" priority="3" dxfId="0" stopIfTrue="1">
      <formula>$AO8&lt;=21</formula>
    </cfRule>
  </conditionalFormatting>
  <conditionalFormatting sqref="AK8:AK56">
    <cfRule type="cellIs" priority="1" dxfId="1" operator="between" stopIfTrue="1">
      <formula>100</formula>
      <formula>176</formula>
    </cfRule>
    <cfRule type="cellIs" priority="2" dxfId="5" operator="between" stopIfTrue="1">
      <formula>177</formula>
      <formula>180</formula>
    </cfRule>
    <cfRule type="expression" priority="3" dxfId="0" stopIfTrue="1">
      <formula>$AO8&lt;=24</formula>
    </cfRule>
  </conditionalFormatting>
  <conditionalFormatting sqref="AL8:AL56">
    <cfRule type="cellIs" priority="1" dxfId="1" operator="between" stopIfTrue="1">
      <formula>100</formula>
      <formula>176</formula>
    </cfRule>
    <cfRule type="cellIs" priority="2" dxfId="5" operator="between" stopIfTrue="1">
      <formula>177</formula>
      <formula>180</formula>
    </cfRule>
    <cfRule type="expression" priority="3" dxfId="0" stopIfTrue="1">
      <formula>$AO8&lt;=27</formula>
    </cfRule>
  </conditionalFormatting>
  <conditionalFormatting sqref="AM8:AM56">
    <cfRule type="cellIs" priority="1" dxfId="1" operator="between" stopIfTrue="1">
      <formula>100</formula>
      <formula>176</formula>
    </cfRule>
    <cfRule type="cellIs" priority="2" dxfId="5" operator="between" stopIfTrue="1">
      <formula>177</formula>
      <formula>180</formula>
    </cfRule>
    <cfRule type="expression" priority="3" dxfId="0" stopIfTrue="1">
      <formula>$AO8&lt;=30</formula>
    </cfRule>
  </conditionalFormatting>
  <conditionalFormatting sqref="AN8:AN56">
    <cfRule type="cellIs" priority="1" dxfId="1" operator="between" stopIfTrue="1">
      <formula>100</formula>
      <formula>176</formula>
    </cfRule>
    <cfRule type="cellIs" priority="2" dxfId="5" operator="between" stopIfTrue="1">
      <formula>177</formula>
      <formula>180</formula>
    </cfRule>
    <cfRule type="expression" priority="3" dxfId="0" stopIfTrue="1">
      <formula>$AO8&lt;=33</formula>
    </cfRule>
  </conditionalFormatting>
  <conditionalFormatting sqref="H8:H53 H56">
    <cfRule type="cellIs" priority="1" dxfId="1" operator="between" stopIfTrue="1">
      <formula>100</formula>
      <formula>176</formula>
    </cfRule>
    <cfRule type="cellIs" priority="2" dxfId="5" operator="between" stopIfTrue="1">
      <formula>177</formula>
      <formula>180</formula>
    </cfRule>
    <cfRule type="expression" priority="3" dxfId="0" stopIfTrue="1">
      <formula>$T8&lt;=0</formula>
    </cfRule>
  </conditionalFormatting>
  <conditionalFormatting sqref="I8:I53 I56">
    <cfRule type="cellIs" priority="1" dxfId="1" operator="between" stopIfTrue="1">
      <formula>100</formula>
      <formula>176</formula>
    </cfRule>
    <cfRule type="cellIs" priority="2" dxfId="5" operator="between" stopIfTrue="1">
      <formula>177</formula>
      <formula>180</formula>
    </cfRule>
    <cfRule type="expression" priority="3" dxfId="0" stopIfTrue="1">
      <formula>$T8&lt;=3</formula>
    </cfRule>
  </conditionalFormatting>
  <conditionalFormatting sqref="J8:J53 J56">
    <cfRule type="cellIs" priority="1" dxfId="1" operator="between" stopIfTrue="1">
      <formula>100</formula>
      <formula>176</formula>
    </cfRule>
    <cfRule type="cellIs" priority="2" dxfId="5" operator="between" stopIfTrue="1">
      <formula>177</formula>
      <formula>180</formula>
    </cfRule>
    <cfRule type="expression" priority="3" dxfId="0" stopIfTrue="1">
      <formula>$T8&lt;=6</formula>
    </cfRule>
  </conditionalFormatting>
  <conditionalFormatting sqref="K8:K53 K56">
    <cfRule type="cellIs" priority="1" dxfId="1" operator="between" stopIfTrue="1">
      <formula>100</formula>
      <formula>176</formula>
    </cfRule>
    <cfRule type="cellIs" priority="2" dxfId="5" operator="between" stopIfTrue="1">
      <formula>177</formula>
      <formula>180</formula>
    </cfRule>
    <cfRule type="expression" priority="3" dxfId="0" stopIfTrue="1">
      <formula>$T8&lt;=9</formula>
    </cfRule>
  </conditionalFormatting>
  <conditionalFormatting sqref="L8:L53 L56">
    <cfRule type="cellIs" priority="1" dxfId="1" operator="between" stopIfTrue="1">
      <formula>100</formula>
      <formula>176</formula>
    </cfRule>
    <cfRule type="cellIs" priority="2" dxfId="5" operator="between" stopIfTrue="1">
      <formula>177</formula>
      <formula>180</formula>
    </cfRule>
    <cfRule type="expression" priority="3" dxfId="0" stopIfTrue="1">
      <formula>$T8&lt;=12</formula>
    </cfRule>
  </conditionalFormatting>
  <conditionalFormatting sqref="M8:M53 M56">
    <cfRule type="cellIs" priority="1" dxfId="1" operator="between" stopIfTrue="1">
      <formula>100</formula>
      <formula>176</formula>
    </cfRule>
    <cfRule type="cellIs" priority="2" dxfId="5" operator="between" stopIfTrue="1">
      <formula>177</formula>
      <formula>180</formula>
    </cfRule>
    <cfRule type="expression" priority="3" dxfId="0" stopIfTrue="1">
      <formula>$T8&lt;=15</formula>
    </cfRule>
  </conditionalFormatting>
  <conditionalFormatting sqref="N8:N56">
    <cfRule type="cellIs" priority="1" dxfId="1" operator="between" stopIfTrue="1">
      <formula>100</formula>
      <formula>176</formula>
    </cfRule>
    <cfRule type="cellIs" priority="2" dxfId="5" operator="between" stopIfTrue="1">
      <formula>177</formula>
      <formula>180</formula>
    </cfRule>
    <cfRule type="expression" priority="3" dxfId="0" stopIfTrue="1">
      <formula>$T8&lt;=18</formula>
    </cfRule>
  </conditionalFormatting>
  <conditionalFormatting sqref="O8:O56">
    <cfRule type="cellIs" priority="1" dxfId="1" operator="between" stopIfTrue="1">
      <formula>100</formula>
      <formula>176</formula>
    </cfRule>
    <cfRule type="cellIs" priority="2" dxfId="5" operator="between" stopIfTrue="1">
      <formula>177</formula>
      <formula>180</formula>
    </cfRule>
    <cfRule type="expression" priority="3" dxfId="0" stopIfTrue="1">
      <formula>$T8&lt;=21</formula>
    </cfRule>
  </conditionalFormatting>
  <conditionalFormatting sqref="P8:P56">
    <cfRule type="cellIs" priority="1" dxfId="1" operator="between" stopIfTrue="1">
      <formula>100</formula>
      <formula>176</formula>
    </cfRule>
    <cfRule type="cellIs" priority="2" dxfId="5" operator="between" stopIfTrue="1">
      <formula>177</formula>
      <formula>180</formula>
    </cfRule>
    <cfRule type="expression" priority="3" dxfId="0" stopIfTrue="1">
      <formula>$T8&lt;=24</formula>
    </cfRule>
  </conditionalFormatting>
  <conditionalFormatting sqref="Q8:Q56">
    <cfRule type="cellIs" priority="1" dxfId="1" operator="between" stopIfTrue="1">
      <formula>100</formula>
      <formula>176</formula>
    </cfRule>
    <cfRule type="cellIs" priority="2" dxfId="5" operator="between" stopIfTrue="1">
      <formula>177</formula>
      <formula>180</formula>
    </cfRule>
    <cfRule type="expression" priority="3" dxfId="0" stopIfTrue="1">
      <formula>$T8&lt;=27</formula>
    </cfRule>
  </conditionalFormatting>
  <conditionalFormatting sqref="R8:R56">
    <cfRule type="cellIs" priority="1" dxfId="1" operator="between" stopIfTrue="1">
      <formula>100</formula>
      <formula>176</formula>
    </cfRule>
    <cfRule type="cellIs" priority="2" dxfId="5" operator="between" stopIfTrue="1">
      <formula>177</formula>
      <formula>180</formula>
    </cfRule>
    <cfRule type="expression" priority="3" dxfId="0" stopIfTrue="1">
      <formula>$T8&lt;=30</formula>
    </cfRule>
  </conditionalFormatting>
  <conditionalFormatting sqref="S8:S56">
    <cfRule type="cellIs" priority="1" dxfId="1" operator="between" stopIfTrue="1">
      <formula>100</formula>
      <formula>176</formula>
    </cfRule>
    <cfRule type="cellIs" priority="2" dxfId="5" operator="between" stopIfTrue="1">
      <formula>177</formula>
      <formula>180</formula>
    </cfRule>
    <cfRule type="expression" priority="3" dxfId="0" stopIfTrue="1">
      <formula>$T8&lt;=33</formula>
    </cfRule>
  </conditionalFormatting>
  <conditionalFormatting sqref="P58:R58 P60:R60 AH58:AJ58 AH60:AJ60">
    <cfRule type="cellIs" priority="1" dxfId="1" operator="between" stopIfTrue="1">
      <formula>100</formula>
      <formula>176</formula>
    </cfRule>
    <cfRule type="cellIs" priority="2" dxfId="5" operator="between" stopIfTrue="1">
      <formula>177</formula>
      <formula>180</formula>
    </cfRule>
  </conditionalFormatting>
  <conditionalFormatting sqref="AO8:AO56 T8:T56 AT8:AU56 AX8:AY56">
    <cfRule type="cellIs" priority="1" dxfId="0" operator="equal" stopIfTrue="1">
      <formula>0</formula>
    </cfRule>
  </conditionalFormatting>
  <conditionalFormatting sqref="AQ8:AQ56 V8:V56">
    <cfRule type="cellIs" priority="1" dxfId="0" operator="equal" stopIfTrue="1">
      <formula>0</formula>
    </cfRule>
    <cfRule type="cellIs" priority="2" dxfId="0" operator="equal" stopIfTrue="1">
      <formula>501</formula>
    </cfRule>
  </conditionalFormatting>
  <conditionalFormatting sqref="AP8:AP56 U8:U56">
    <cfRule type="cellIs" priority="1" dxfId="1" operator="greaterThanOrEqual" stopIfTrue="1">
      <formula>100</formula>
    </cfRule>
    <cfRule type="cellIs" priority="2" dxfId="0" operator="equal" stopIfTrue="1">
      <formula>0</formula>
    </cfRule>
  </conditionalFormatting>
  <printOptions horizontalCentered="1" verticalCentered="1"/>
  <pageMargins left="0.08" right="0.08" top="0.08" bottom="0.08" header="0.08" footer="0.08"/>
  <pageSetup cellComments="asDisplayed" fitToHeight="2" fitToWidth="1" horizontalDpi="1200" verticalDpi="12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CABOT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MALCOLM JEFFERY</dc:creator>
  <cp:keywords/>
  <dc:description/>
  <cp:lastModifiedBy>Dean Baker</cp:lastModifiedBy>
  <cp:lastPrinted>2014-06-26T12:01:03Z</cp:lastPrinted>
  <dcterms:created xsi:type="dcterms:W3CDTF">2004-03-05T08:22:31Z</dcterms:created>
  <dcterms:modified xsi:type="dcterms:W3CDTF">2016-09-02T20:23:18Z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1033-10.1.0.5507</vt:lpwstr>
  </property>
</Properties>
</file>